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<sst xmlns="http://schemas.openxmlformats.org/spreadsheetml/2006/main" count="246" uniqueCount="156">
  <si>
    <t>Text</t>
  </si>
  <si>
    <t>Daň z nemovitosti</t>
  </si>
  <si>
    <t>Ostatní nedaňové příjmy</t>
  </si>
  <si>
    <t>Dotace</t>
  </si>
  <si>
    <t>Daňové příjmy</t>
  </si>
  <si>
    <t>Nedaňové příjmy</t>
  </si>
  <si>
    <t>C E L K E M</t>
  </si>
  <si>
    <t>06 - Odbor školství</t>
  </si>
  <si>
    <t>Financování</t>
  </si>
  <si>
    <t>Výdaje celkem</t>
  </si>
  <si>
    <t>DOTACE</t>
  </si>
  <si>
    <t>Lékařská služba první pomoci</t>
  </si>
  <si>
    <t>FINANCOVÁNÍ</t>
  </si>
  <si>
    <t>Úhrada splátky MHMP</t>
  </si>
  <si>
    <t>Příjmy z úroků</t>
  </si>
  <si>
    <t>REKAPITULACE PŘÍJMŮ</t>
  </si>
  <si>
    <t>SUMARIZACE</t>
  </si>
  <si>
    <t>REKAPITULACE VÝDAJŮ</t>
  </si>
  <si>
    <t>Pohřebnictví</t>
  </si>
  <si>
    <t>Fond zaměstnavatele</t>
  </si>
  <si>
    <t>03 - Odbor sociálních věcí a zdravotnictví</t>
  </si>
  <si>
    <t>Zapojení FRR</t>
  </si>
  <si>
    <t>Ostatní platy - paušály</t>
  </si>
  <si>
    <t>10 - Odbor životního prostředí</t>
  </si>
  <si>
    <t>Odbor informatiky (ORG 4000)</t>
  </si>
  <si>
    <t>11 - KT - Personální oddělení</t>
  </si>
  <si>
    <t>Zdaňovaná činnost</t>
  </si>
  <si>
    <t>Správní poplatky</t>
  </si>
  <si>
    <t>Místní poplatky</t>
  </si>
  <si>
    <t>v tis. Kč</t>
  </si>
  <si>
    <t>Daňové příjmy celkem</t>
  </si>
  <si>
    <t>Přijaté sankční platby</t>
  </si>
  <si>
    <t>Příjmy z poskytovaných služeb</t>
  </si>
  <si>
    <t>Nedaňové příjmy celkem</t>
  </si>
  <si>
    <t>Neinvestiční přijaté dotace ze stát. rozpočtu</t>
  </si>
  <si>
    <t>Neinvestiční přijaté dotace HMP</t>
  </si>
  <si>
    <t>ZDAŇOVANÁ ČINNOST</t>
  </si>
  <si>
    <t>Příjmy celkem</t>
  </si>
  <si>
    <t>Sběr a svoz odpadů</t>
  </si>
  <si>
    <t>Provoz HS</t>
  </si>
  <si>
    <t>ODD. §</t>
  </si>
  <si>
    <t>Převod ze zdaňované činnosti</t>
  </si>
  <si>
    <t>DAŇOVÉ   PŘÍJMY</t>
  </si>
  <si>
    <t>NEDAŇOVÉ   PŘÍJMY</t>
  </si>
  <si>
    <t>417x-18x</t>
  </si>
  <si>
    <t>Klub důchodců</t>
  </si>
  <si>
    <t>Ostatní činnost ve zdravotnictví</t>
  </si>
  <si>
    <t>Pohřebnictví - sociální pohřby</t>
  </si>
  <si>
    <t>Sociální půjčky</t>
  </si>
  <si>
    <t>Oddělení správy majetku</t>
  </si>
  <si>
    <t xml:space="preserve">Granty </t>
  </si>
  <si>
    <t>Nespecifikovaná rezerva</t>
  </si>
  <si>
    <t>Pojištění movitého majetku</t>
  </si>
  <si>
    <t>Úroky z úvěru</t>
  </si>
  <si>
    <t>05 - Kancelář starosty</t>
  </si>
  <si>
    <t>MŠ ostatní</t>
  </si>
  <si>
    <t>ZŠ ostatní</t>
  </si>
  <si>
    <t>MŠ nespecifikovaná rezerva</t>
  </si>
  <si>
    <t>Silnice</t>
  </si>
  <si>
    <t>Využití volného času dětí a mládeže</t>
  </si>
  <si>
    <t>Komun. služby a územní rozvoj jinde nezařaz.</t>
  </si>
  <si>
    <t>Ostatní záležitosti v silniční dopravě</t>
  </si>
  <si>
    <t>Ostatní záležitosti pozem. komunikací</t>
  </si>
  <si>
    <t>Komunální služby a územní rozvoj jinde nezař.</t>
  </si>
  <si>
    <t>Ostatní zálež. bydlení, komun. sl a územ rozv.</t>
  </si>
  <si>
    <t>Sběr a svoz komunálního odpadu</t>
  </si>
  <si>
    <t>Monitoring ochrany ovzduší</t>
  </si>
  <si>
    <t>Ochrana druhů a stanovišť</t>
  </si>
  <si>
    <t>11 - Kancelář tajemníka                                    Personální oddělení</t>
  </si>
  <si>
    <t>Mzdové náklady - zastupitelé obcí</t>
  </si>
  <si>
    <t>Mzdové náklady - zaměstnanci</t>
  </si>
  <si>
    <t>KAPITÁLOVÉ VÝDAJE</t>
  </si>
  <si>
    <t>TEXT</t>
  </si>
  <si>
    <t>01 - Odbor hospodářské správy + Odbor informatiky</t>
  </si>
  <si>
    <t>03  - Odbor sociálních věcí a zdravotnictví</t>
  </si>
  <si>
    <t>BĚŽNÉ VÝDAJE CELKEM</t>
  </si>
  <si>
    <t>VÝDAJE CELKEM</t>
  </si>
  <si>
    <t>Zapojení Fondu oprav</t>
  </si>
  <si>
    <t>Výdaje běžné</t>
  </si>
  <si>
    <t>Výdaje kapitálové</t>
  </si>
  <si>
    <t>Péče o vzhled obcí a veř. zeleň</t>
  </si>
  <si>
    <t>Ostatní záležitosti pozemních komunikací</t>
  </si>
  <si>
    <t>OŽP - dětská hřiště</t>
  </si>
  <si>
    <t>311x</t>
  </si>
  <si>
    <t>Školení, vzdělávání</t>
  </si>
  <si>
    <t xml:space="preserve">Využití volného času dětí a mládeže </t>
  </si>
  <si>
    <t>MŠ Bobkova</t>
  </si>
  <si>
    <t>MŠ Gen. Janouška</t>
  </si>
  <si>
    <t>MŠ Šebelova</t>
  </si>
  <si>
    <t>MŠ Vybíralova 968</t>
  </si>
  <si>
    <t>MŠ Chvaletická</t>
  </si>
  <si>
    <t>MŠ Kostlivého</t>
  </si>
  <si>
    <t>MŠ Paculova</t>
  </si>
  <si>
    <t>MŠ Štolmířská</t>
  </si>
  <si>
    <t>MŠ Vybíralova 967</t>
  </si>
  <si>
    <t>MŠ Zelenečská</t>
  </si>
  <si>
    <t>ZŠ Hloubětínská</t>
  </si>
  <si>
    <t>ZŠ Chvaletická</t>
  </si>
  <si>
    <t>ZŠ Gen. Janouška</t>
  </si>
  <si>
    <t>ZŠ Vybíralova</t>
  </si>
  <si>
    <t>ZŠ Bří. Venclíků</t>
  </si>
  <si>
    <t>ZŠ Šimanovská</t>
  </si>
  <si>
    <t xml:space="preserve">Ostatní záležitosti sociálních věcí </t>
  </si>
  <si>
    <t>Ostat. sociální péče a pomoc dětem a mládeži</t>
  </si>
  <si>
    <t xml:space="preserve">Raná péče a soc. aktivizační sl. pro rodiny </t>
  </si>
  <si>
    <t>Pečovatelská služba pro rodinu  a děti</t>
  </si>
  <si>
    <t>Ostatní služby a činnosti v oblasti sociální péče</t>
  </si>
  <si>
    <t>Prevence před drogami</t>
  </si>
  <si>
    <t>Dávky a podpory v sociálním zabezpečení</t>
  </si>
  <si>
    <t>Osob. asistence, pečovatelská služba atd.</t>
  </si>
  <si>
    <t>Ostatní sl. a činnosti v oblasti soc. prevence</t>
  </si>
  <si>
    <t>Ostatní rozvoj bydlení</t>
  </si>
  <si>
    <t>Spolufinancování JPD - Centrum vzdělávání</t>
  </si>
  <si>
    <t>Schválený rozpočet rok 2007</t>
  </si>
  <si>
    <t>Návrh rozpočtu     na rok 2008</t>
  </si>
  <si>
    <t>Správa v oblasti opatření pro kriz. stavy</t>
  </si>
  <si>
    <t>Schválený rozpočet             rok 2007</t>
  </si>
  <si>
    <t>Návrh rozpočtu na rok 2008</t>
  </si>
  <si>
    <t>NÁVRH ROZPOČTU NA ROK 2008 - BĚŽNÉ VÝDAJE</t>
  </si>
  <si>
    <t>Zajištění exekuční činnosti</t>
  </si>
  <si>
    <t>Služby peněžních ústavů - pojistné</t>
  </si>
  <si>
    <t>Zajištění zázemí pro matriku - pohoštění</t>
  </si>
  <si>
    <t>Zajištění zázemí pro matriku - květiny</t>
  </si>
  <si>
    <t>Zajištění realizace veřejných zakázek</t>
  </si>
  <si>
    <t>Komunitní plánování</t>
  </si>
  <si>
    <t>OHS - informatika</t>
  </si>
  <si>
    <t>programové vybavení</t>
  </si>
  <si>
    <t>výpočetní technika</t>
  </si>
  <si>
    <t>kapitálová rezerva</t>
  </si>
  <si>
    <t>výkup pozemků</t>
  </si>
  <si>
    <t>OŠ</t>
  </si>
  <si>
    <t>Projektové dokumentace MŠ a ZŠ</t>
  </si>
  <si>
    <t>MŠ Gener. Janouška - reko střechy</t>
  </si>
  <si>
    <t>MŠ Šestajovická - kotelna</t>
  </si>
  <si>
    <t>ZŠ Bří Venclíků - oprava a zatepl. fasády</t>
  </si>
  <si>
    <t>21 - Příspěvková organizace - KVIZ</t>
  </si>
  <si>
    <t xml:space="preserve">04 - Odbor ekonomiky </t>
  </si>
  <si>
    <t xml:space="preserve">08 - Odbor výstavby </t>
  </si>
  <si>
    <t>OE</t>
  </si>
  <si>
    <t>Přístavba ubytovny Broumarská č. 25</t>
  </si>
  <si>
    <t>Projektové dokumentace</t>
  </si>
  <si>
    <t>Neinvestiční příspěvek (v roce 2007 rozpočet OKOZ a LP14)</t>
  </si>
  <si>
    <t>Mzdové náklady a OON</t>
  </si>
  <si>
    <t>07 - Odbor správy majetku a investic</t>
  </si>
  <si>
    <t>OSMI</t>
  </si>
  <si>
    <t>01 - Odbor hospodářské správy                                Odbor informatiky  (ORG 4000)</t>
  </si>
  <si>
    <t>Stavební úpravy (bez technologie) v objektu Šimanovská č. 47</t>
  </si>
  <si>
    <t>Zajištění svatebních obřadů</t>
  </si>
  <si>
    <t xml:space="preserve"> (v roce 2007 rozpočet OKOZ a LP14)</t>
  </si>
  <si>
    <t xml:space="preserve">21 - Příspěvková organizace KVIZ </t>
  </si>
  <si>
    <t>privatizace roku 2007.</t>
  </si>
  <si>
    <t>ZŠ Generála Janouška - vybavení kuchyně</t>
  </si>
  <si>
    <t>Rekonstrukce výtahů Kpt. Stránského 993-994</t>
  </si>
  <si>
    <t>Rekonstrukce výtahů Rochovská 765-766</t>
  </si>
  <si>
    <t xml:space="preserve">Poznámka: Kapitálové výdaje ve výši 50 670,00 tis. Kč jsou kryty z příjmů </t>
  </si>
  <si>
    <t>Veškeré podklady jsou k nahlédnutí na Odboru ekonomiky a správy majetku.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</si>
</sst>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vertical="center"/>
    </xf>
    <xf numFmtId="4" fontId="1" fillId="0" borderId="6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2" fillId="0" borderId="9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selection activeCell="F15" sqref="F15"/>
    </sheetView>
  </sheetViews>
  <sheetFormatPr defaultColWidth="9.00390625" defaultRowHeight="12.75"/>
  <cols>
    <col min="1" max="1" width="47.625" style="0" bestFit="1" customWidth="1"/>
    <col min="2" max="3" width="19.00390625" style="0" customWidth="1"/>
    <col min="4" max="16384" width="18.00390625" style="0" customWidth="1"/>
  </cols>
  <sheetData>
    <row r="1" spans="1:18" ht="15">
      <c r="A1" s="174" t="s">
        <v>42</v>
      </c>
      <c r="B1" s="175"/>
      <c r="C1" s="17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thickBot="1">
      <c r="A2" s="43"/>
      <c r="B2" s="44"/>
      <c r="C2" s="66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 thickBot="1">
      <c r="A3" s="46" t="s">
        <v>0</v>
      </c>
      <c r="B3" s="15" t="s">
        <v>113</v>
      </c>
      <c r="C3" s="15" t="s">
        <v>114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15">
      <c r="A4" s="59" t="s">
        <v>27</v>
      </c>
      <c r="B4" s="62">
        <v>7940</v>
      </c>
      <c r="C4" s="62">
        <v>8340.5</v>
      </c>
      <c r="D4" s="53"/>
      <c r="E4" s="53"/>
      <c r="F4" s="53"/>
      <c r="G4" s="53"/>
      <c r="H4" s="54"/>
      <c r="I4" s="54"/>
      <c r="J4" s="55"/>
      <c r="K4" s="55"/>
      <c r="L4" s="7"/>
      <c r="M4" s="7"/>
      <c r="N4" s="7"/>
      <c r="O4" s="7"/>
      <c r="P4" s="7"/>
      <c r="Q4" s="7"/>
      <c r="R4" s="7"/>
    </row>
    <row r="5" spans="1:18" s="2" customFormat="1" ht="15">
      <c r="A5" s="60" t="s">
        <v>28</v>
      </c>
      <c r="B5" s="63">
        <v>9073</v>
      </c>
      <c r="C5" s="63">
        <v>10123</v>
      </c>
      <c r="D5" s="53"/>
      <c r="E5" s="53"/>
      <c r="F5" s="53"/>
      <c r="G5" s="53"/>
      <c r="H5" s="54"/>
      <c r="I5" s="54"/>
      <c r="J5" s="54"/>
      <c r="K5" s="56"/>
      <c r="L5" s="7"/>
      <c r="M5" s="7"/>
      <c r="N5" s="7"/>
      <c r="O5" s="7"/>
      <c r="P5" s="7"/>
      <c r="Q5" s="7"/>
      <c r="R5" s="7"/>
    </row>
    <row r="6" spans="1:18" s="2" customFormat="1" ht="15" thickBot="1">
      <c r="A6" s="61" t="s">
        <v>1</v>
      </c>
      <c r="B6" s="64">
        <v>10000</v>
      </c>
      <c r="C6" s="64">
        <v>10000</v>
      </c>
      <c r="D6" s="7"/>
      <c r="E6" s="7"/>
      <c r="F6" s="7"/>
      <c r="G6" s="7"/>
      <c r="H6" s="7"/>
      <c r="I6" s="7"/>
      <c r="J6" s="7"/>
      <c r="K6" s="7"/>
      <c r="L6" s="7"/>
      <c r="M6" s="57"/>
      <c r="N6" s="7"/>
      <c r="O6" s="7"/>
      <c r="P6" s="7"/>
      <c r="Q6" s="7"/>
      <c r="R6" s="7"/>
    </row>
    <row r="7" spans="1:18" s="52" customFormat="1" ht="16.5" thickBot="1">
      <c r="A7" s="58" t="s">
        <v>30</v>
      </c>
      <c r="B7" s="65">
        <f>SUM(B4:B6)</f>
        <v>27013</v>
      </c>
      <c r="C7" s="65">
        <f>SUM(C4:C6)</f>
        <v>28463.5</v>
      </c>
      <c r="D7" s="47"/>
      <c r="E7" s="47"/>
      <c r="F7" s="47"/>
      <c r="G7" s="47"/>
      <c r="H7" s="48"/>
      <c r="I7" s="48"/>
      <c r="J7" s="48"/>
      <c r="K7" s="49"/>
      <c r="L7" s="50"/>
      <c r="M7" s="51"/>
      <c r="N7" s="50"/>
      <c r="O7" s="50"/>
      <c r="P7" s="50"/>
      <c r="Q7" s="50"/>
      <c r="R7" s="50"/>
    </row>
    <row r="8" spans="1:18" ht="12.75">
      <c r="A8" s="20"/>
      <c r="B8" s="20"/>
      <c r="C8" s="20"/>
      <c r="D8" s="20"/>
      <c r="E8" s="20"/>
      <c r="F8" s="20"/>
      <c r="G8" s="20"/>
      <c r="H8" s="3"/>
      <c r="I8" s="3"/>
      <c r="J8" s="3"/>
      <c r="K8" s="3"/>
      <c r="L8" s="3"/>
      <c r="M8" s="24"/>
      <c r="N8" s="3"/>
      <c r="O8" s="3"/>
      <c r="P8" s="3"/>
      <c r="Q8" s="3"/>
      <c r="R8" s="3"/>
    </row>
    <row r="9" spans="1:18" s="38" customFormat="1" ht="15">
      <c r="A9" s="174" t="s">
        <v>43</v>
      </c>
      <c r="B9" s="175"/>
      <c r="C9" s="175"/>
      <c r="D9" s="33"/>
      <c r="E9" s="33"/>
      <c r="F9" s="33"/>
      <c r="G9" s="33"/>
      <c r="H9" s="35"/>
      <c r="I9" s="35"/>
      <c r="J9" s="35"/>
      <c r="K9" s="36"/>
      <c r="L9" s="33"/>
      <c r="M9" s="37"/>
      <c r="N9" s="33"/>
      <c r="O9" s="33"/>
      <c r="P9" s="33"/>
      <c r="Q9" s="33"/>
      <c r="R9" s="33"/>
    </row>
    <row r="10" spans="1:18" ht="16.5" thickBot="1">
      <c r="A10" s="43"/>
      <c r="B10" s="44"/>
      <c r="C10" s="66" t="s">
        <v>29</v>
      </c>
      <c r="D10" s="3"/>
      <c r="E10" s="3"/>
      <c r="F10" s="3"/>
      <c r="G10" s="3"/>
      <c r="H10" s="3"/>
      <c r="I10" s="3"/>
      <c r="J10" s="3"/>
      <c r="K10" s="5"/>
      <c r="L10" s="3"/>
      <c r="M10" s="24"/>
      <c r="N10" s="3"/>
      <c r="O10" s="3"/>
      <c r="P10" s="3"/>
      <c r="Q10" s="3"/>
      <c r="R10" s="3"/>
    </row>
    <row r="11" spans="1:18" s="38" customFormat="1" ht="26.25" thickBot="1">
      <c r="A11" s="46" t="s">
        <v>0</v>
      </c>
      <c r="B11" s="15" t="s">
        <v>113</v>
      </c>
      <c r="C11" s="15" t="s">
        <v>114</v>
      </c>
      <c r="D11" s="33"/>
      <c r="E11" s="33"/>
      <c r="F11" s="33"/>
      <c r="G11" s="33"/>
      <c r="H11" s="36"/>
      <c r="I11" s="36"/>
      <c r="J11" s="36"/>
      <c r="K11" s="33"/>
      <c r="L11" s="33"/>
      <c r="M11" s="37"/>
      <c r="N11" s="33"/>
      <c r="O11" s="33"/>
      <c r="P11" s="33"/>
      <c r="Q11" s="33"/>
      <c r="R11" s="33"/>
    </row>
    <row r="12" spans="1:18" s="38" customFormat="1" ht="14.25">
      <c r="A12" s="59" t="s">
        <v>31</v>
      </c>
      <c r="B12" s="62">
        <v>1485</v>
      </c>
      <c r="C12" s="62">
        <v>1425</v>
      </c>
      <c r="D12" s="33"/>
      <c r="E12" s="33"/>
      <c r="F12" s="33"/>
      <c r="G12" s="33"/>
      <c r="H12" s="36"/>
      <c r="I12" s="36"/>
      <c r="J12" s="36"/>
      <c r="K12" s="33"/>
      <c r="L12" s="33"/>
      <c r="M12" s="37"/>
      <c r="N12" s="33"/>
      <c r="O12" s="33"/>
      <c r="P12" s="33"/>
      <c r="Q12" s="33"/>
      <c r="R12" s="33"/>
    </row>
    <row r="13" spans="1:18" s="38" customFormat="1" ht="14.25">
      <c r="A13" s="59" t="s">
        <v>32</v>
      </c>
      <c r="B13" s="62">
        <v>371.9</v>
      </c>
      <c r="C13" s="62">
        <v>100</v>
      </c>
      <c r="D13" s="33"/>
      <c r="E13" s="33"/>
      <c r="F13" s="33"/>
      <c r="G13" s="33"/>
      <c r="H13" s="36"/>
      <c r="I13" s="36"/>
      <c r="J13" s="36"/>
      <c r="K13" s="33"/>
      <c r="L13" s="33"/>
      <c r="M13" s="37"/>
      <c r="N13" s="33"/>
      <c r="O13" s="33"/>
      <c r="P13" s="33"/>
      <c r="Q13" s="33"/>
      <c r="R13" s="33"/>
    </row>
    <row r="14" spans="1:18" ht="14.25">
      <c r="A14" s="60" t="s">
        <v>14</v>
      </c>
      <c r="B14" s="63">
        <v>80</v>
      </c>
      <c r="C14" s="63">
        <v>80</v>
      </c>
      <c r="D14" s="3"/>
      <c r="E14" s="3"/>
      <c r="F14" s="3"/>
      <c r="G14" s="3"/>
      <c r="H14" s="5"/>
      <c r="I14" s="5"/>
      <c r="J14" s="5"/>
      <c r="K14" s="3"/>
      <c r="L14" s="3"/>
      <c r="M14" s="25"/>
      <c r="N14" s="3"/>
      <c r="O14" s="3"/>
      <c r="P14" s="3"/>
      <c r="Q14" s="3"/>
      <c r="R14" s="3"/>
    </row>
    <row r="15" spans="1:18" s="38" customFormat="1" ht="15" thickBot="1">
      <c r="A15" s="61" t="s">
        <v>2</v>
      </c>
      <c r="B15" s="64">
        <v>500</v>
      </c>
      <c r="C15" s="64">
        <v>500</v>
      </c>
      <c r="D15" s="28"/>
      <c r="E15" s="28"/>
      <c r="F15" s="28"/>
      <c r="G15" s="28"/>
      <c r="H15" s="35"/>
      <c r="I15" s="35"/>
      <c r="J15" s="35"/>
      <c r="K15" s="33"/>
      <c r="L15" s="33"/>
      <c r="M15" s="37"/>
      <c r="N15" s="33"/>
      <c r="O15" s="33"/>
      <c r="P15" s="33"/>
      <c r="Q15" s="33"/>
      <c r="R15" s="33"/>
    </row>
    <row r="16" spans="1:18" ht="16.5" thickBot="1">
      <c r="A16" s="58" t="s">
        <v>33</v>
      </c>
      <c r="B16" s="65">
        <f>SUM(B12:B15)</f>
        <v>2436.9</v>
      </c>
      <c r="C16" s="65">
        <f>SUM(C12:C15)</f>
        <v>2105</v>
      </c>
      <c r="D16" s="3"/>
      <c r="E16" s="3"/>
      <c r="F16" s="3"/>
      <c r="G16" s="3"/>
      <c r="H16" s="3"/>
      <c r="I16" s="3"/>
      <c r="J16" s="3"/>
      <c r="K16" s="3"/>
      <c r="L16" s="3"/>
      <c r="M16" s="24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26"/>
      <c r="K17" s="3"/>
      <c r="L17" s="3"/>
      <c r="M17" s="3"/>
      <c r="N17" s="3"/>
      <c r="O17" s="3"/>
      <c r="P17" s="3"/>
      <c r="Q17" s="3"/>
      <c r="R17" s="3"/>
    </row>
    <row r="18" spans="1:18" ht="15">
      <c r="A18" s="174" t="s">
        <v>10</v>
      </c>
      <c r="B18" s="175"/>
      <c r="C18" s="17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6.5" thickBot="1">
      <c r="A19" s="43"/>
      <c r="B19" s="44"/>
      <c r="C19" s="66" t="s">
        <v>29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38" customFormat="1" ht="26.25" thickBot="1">
      <c r="A20" s="46" t="s">
        <v>0</v>
      </c>
      <c r="B20" s="15" t="s">
        <v>113</v>
      </c>
      <c r="C20" s="15" t="s">
        <v>114</v>
      </c>
      <c r="D20" s="33"/>
      <c r="E20" s="33"/>
      <c r="F20" s="33"/>
      <c r="G20" s="33"/>
      <c r="H20" s="32"/>
      <c r="I20" s="32"/>
      <c r="J20" s="23"/>
      <c r="K20" s="33"/>
      <c r="L20" s="33"/>
      <c r="M20" s="33"/>
      <c r="N20" s="33"/>
      <c r="O20" s="33"/>
      <c r="P20" s="33"/>
      <c r="Q20" s="33"/>
      <c r="R20" s="33"/>
    </row>
    <row r="21" spans="1:18" ht="15.75">
      <c r="A21" s="59" t="s">
        <v>34</v>
      </c>
      <c r="B21" s="62">
        <v>20976</v>
      </c>
      <c r="C21" s="62">
        <v>21767</v>
      </c>
      <c r="D21" s="20"/>
      <c r="E21" s="20"/>
      <c r="F21" s="20"/>
      <c r="G21" s="20"/>
      <c r="H21" s="14"/>
      <c r="I21" s="14"/>
      <c r="J21" s="14"/>
      <c r="K21" s="3"/>
      <c r="L21" s="3"/>
      <c r="M21" s="39"/>
      <c r="N21" s="40"/>
      <c r="O21" s="40"/>
      <c r="P21" s="40"/>
      <c r="Q21" s="40"/>
      <c r="R21" s="40"/>
    </row>
    <row r="22" spans="1:18" s="38" customFormat="1" ht="15" thickBot="1">
      <c r="A22" s="60" t="s">
        <v>35</v>
      </c>
      <c r="B22" s="63">
        <v>99106</v>
      </c>
      <c r="C22" s="63">
        <v>104344</v>
      </c>
      <c r="D22" s="33"/>
      <c r="E22" s="33"/>
      <c r="F22" s="33"/>
      <c r="G22" s="33"/>
      <c r="H22" s="36"/>
      <c r="I22" s="36"/>
      <c r="J22" s="36"/>
      <c r="K22" s="33"/>
      <c r="L22" s="33"/>
      <c r="M22" s="37"/>
      <c r="N22" s="27"/>
      <c r="O22" s="33"/>
      <c r="P22" s="33"/>
      <c r="Q22" s="33"/>
      <c r="R22" s="33"/>
    </row>
    <row r="23" spans="1:18" s="38" customFormat="1" ht="16.5" thickBot="1">
      <c r="A23" s="58" t="s">
        <v>30</v>
      </c>
      <c r="B23" s="65">
        <f>SUM(B21:B22)</f>
        <v>120082</v>
      </c>
      <c r="C23" s="65">
        <f>SUM(C21:C22)</f>
        <v>126111</v>
      </c>
      <c r="D23" s="33"/>
      <c r="E23" s="33"/>
      <c r="F23" s="33"/>
      <c r="G23" s="33"/>
      <c r="H23" s="36"/>
      <c r="I23" s="36"/>
      <c r="J23" s="36"/>
      <c r="K23" s="33"/>
      <c r="L23" s="33"/>
      <c r="M23" s="37"/>
      <c r="N23" s="27"/>
      <c r="O23" s="33"/>
      <c r="P23" s="33"/>
      <c r="Q23" s="33"/>
      <c r="R23" s="33"/>
    </row>
    <row r="24" spans="1:18" s="38" customFormat="1" ht="12.75">
      <c r="A24" s="33"/>
      <c r="B24" s="33"/>
      <c r="C24" s="33"/>
      <c r="D24" s="33"/>
      <c r="E24" s="33"/>
      <c r="F24" s="33"/>
      <c r="G24" s="33"/>
      <c r="H24" s="36"/>
      <c r="I24" s="36"/>
      <c r="J24" s="41"/>
      <c r="K24" s="33"/>
      <c r="L24" s="33"/>
      <c r="M24" s="37"/>
      <c r="N24" s="27"/>
      <c r="O24" s="33"/>
      <c r="P24" s="33"/>
      <c r="Q24" s="33"/>
      <c r="R24" s="33"/>
    </row>
    <row r="25" spans="1:18" s="38" customFormat="1" ht="15">
      <c r="A25" s="174" t="s">
        <v>36</v>
      </c>
      <c r="B25" s="175"/>
      <c r="C25" s="175"/>
      <c r="D25" s="33"/>
      <c r="E25" s="33"/>
      <c r="F25" s="33"/>
      <c r="G25" s="33"/>
      <c r="H25" s="36"/>
      <c r="I25" s="36"/>
      <c r="J25" s="41"/>
      <c r="K25" s="33"/>
      <c r="L25" s="33"/>
      <c r="M25" s="37"/>
      <c r="N25" s="27"/>
      <c r="O25" s="33"/>
      <c r="P25" s="33"/>
      <c r="Q25" s="33"/>
      <c r="R25" s="33"/>
    </row>
    <row r="26" spans="1:18" s="38" customFormat="1" ht="16.5" thickBot="1">
      <c r="A26" s="43"/>
      <c r="B26" s="44"/>
      <c r="C26" s="66" t="s">
        <v>29</v>
      </c>
      <c r="D26" s="33"/>
      <c r="E26" s="33"/>
      <c r="F26" s="33"/>
      <c r="G26" s="33"/>
      <c r="H26" s="36"/>
      <c r="I26" s="36"/>
      <c r="J26" s="41"/>
      <c r="K26" s="33"/>
      <c r="L26" s="33"/>
      <c r="M26" s="37"/>
      <c r="N26" s="27"/>
      <c r="O26" s="33"/>
      <c r="P26" s="33"/>
      <c r="Q26" s="33"/>
      <c r="R26" s="33"/>
    </row>
    <row r="27" spans="1:18" s="38" customFormat="1" ht="26.25" thickBot="1">
      <c r="A27" s="46" t="s">
        <v>0</v>
      </c>
      <c r="B27" s="15" t="s">
        <v>113</v>
      </c>
      <c r="C27" s="15" t="s">
        <v>114</v>
      </c>
      <c r="D27" s="33"/>
      <c r="E27" s="33"/>
      <c r="F27" s="33"/>
      <c r="G27" s="33"/>
      <c r="H27" s="36"/>
      <c r="I27" s="36"/>
      <c r="J27" s="41"/>
      <c r="K27" s="33"/>
      <c r="L27" s="33"/>
      <c r="M27" s="37"/>
      <c r="N27" s="27"/>
      <c r="O27" s="33"/>
      <c r="P27" s="33"/>
      <c r="Q27" s="33"/>
      <c r="R27" s="33"/>
    </row>
    <row r="28" spans="1:18" s="38" customFormat="1" ht="16.5" thickBot="1">
      <c r="A28" s="69" t="s">
        <v>41</v>
      </c>
      <c r="B28" s="70">
        <f>29000+10000+9610</f>
        <v>48610</v>
      </c>
      <c r="C28" s="70">
        <v>94197</v>
      </c>
      <c r="D28" s="33"/>
      <c r="E28" s="33"/>
      <c r="F28" s="33"/>
      <c r="G28" s="33"/>
      <c r="H28" s="36"/>
      <c r="I28" s="36"/>
      <c r="J28" s="41"/>
      <c r="K28" s="33"/>
      <c r="L28" s="33"/>
      <c r="M28" s="37"/>
      <c r="N28" s="27"/>
      <c r="O28" s="33"/>
      <c r="P28" s="33"/>
      <c r="Q28" s="33"/>
      <c r="R28" s="33"/>
    </row>
    <row r="29" spans="1:18" s="38" customFormat="1" ht="15">
      <c r="A29" s="170" t="s">
        <v>154</v>
      </c>
      <c r="B29" s="171"/>
      <c r="C29" s="171"/>
      <c r="D29" s="33"/>
      <c r="E29" s="33"/>
      <c r="F29" s="33"/>
      <c r="G29" s="33"/>
      <c r="H29" s="36"/>
      <c r="I29" s="36"/>
      <c r="J29" s="41"/>
      <c r="K29" s="33"/>
      <c r="L29" s="33"/>
      <c r="M29" s="37"/>
      <c r="N29" s="27"/>
      <c r="O29" s="33"/>
      <c r="P29" s="33"/>
      <c r="Q29" s="33"/>
      <c r="R29" s="33"/>
    </row>
    <row r="30" spans="1:18" s="38" customFormat="1" ht="15.75">
      <c r="A30" s="170" t="s">
        <v>150</v>
      </c>
      <c r="B30" s="169"/>
      <c r="C30" s="169"/>
      <c r="D30" s="33"/>
      <c r="E30" s="33"/>
      <c r="F30" s="33"/>
      <c r="G30" s="33"/>
      <c r="H30" s="36"/>
      <c r="I30" s="36"/>
      <c r="J30" s="41"/>
      <c r="K30" s="33"/>
      <c r="L30" s="33"/>
      <c r="M30" s="37"/>
      <c r="N30" s="27"/>
      <c r="O30" s="33"/>
      <c r="P30" s="33"/>
      <c r="Q30" s="33"/>
      <c r="R30" s="33"/>
    </row>
    <row r="31" spans="1:18" s="38" customFormat="1" ht="15.75">
      <c r="A31" s="168"/>
      <c r="B31" s="169"/>
      <c r="C31" s="169"/>
      <c r="D31" s="33"/>
      <c r="E31" s="33"/>
      <c r="F31" s="33"/>
      <c r="G31" s="33"/>
      <c r="H31" s="36"/>
      <c r="I31" s="36"/>
      <c r="J31" s="41"/>
      <c r="K31" s="33"/>
      <c r="L31" s="33"/>
      <c r="M31" s="37"/>
      <c r="N31" s="27"/>
      <c r="O31" s="33"/>
      <c r="P31" s="33"/>
      <c r="Q31" s="33"/>
      <c r="R31" s="33"/>
    </row>
    <row r="32" spans="4:18" s="38" customFormat="1" ht="12.75">
      <c r="D32" s="33"/>
      <c r="E32" s="33"/>
      <c r="F32" s="33"/>
      <c r="G32" s="33"/>
      <c r="H32" s="36"/>
      <c r="I32" s="36"/>
      <c r="J32" s="36"/>
      <c r="K32" s="33"/>
      <c r="L32" s="33"/>
      <c r="M32" s="37"/>
      <c r="N32" s="27"/>
      <c r="O32" s="33"/>
      <c r="P32" s="33"/>
      <c r="Q32" s="33"/>
      <c r="R32" s="33"/>
    </row>
    <row r="33" spans="1:18" s="38" customFormat="1" ht="15">
      <c r="A33" s="174" t="s">
        <v>15</v>
      </c>
      <c r="B33" s="175"/>
      <c r="C33" s="175"/>
      <c r="D33" s="33"/>
      <c r="E33" s="33"/>
      <c r="F33" s="33"/>
      <c r="G33" s="33"/>
      <c r="H33" s="36"/>
      <c r="I33" s="36"/>
      <c r="J33" s="36"/>
      <c r="K33" s="33"/>
      <c r="L33" s="33"/>
      <c r="M33" s="37"/>
      <c r="N33" s="27"/>
      <c r="O33" s="33"/>
      <c r="P33" s="33"/>
      <c r="Q33" s="33"/>
      <c r="R33" s="33"/>
    </row>
    <row r="34" spans="1:18" ht="16.5" thickBot="1">
      <c r="A34" s="43"/>
      <c r="B34" s="44"/>
      <c r="C34" s="66" t="s">
        <v>29</v>
      </c>
      <c r="D34" s="20"/>
      <c r="E34" s="20"/>
      <c r="F34" s="20"/>
      <c r="G34" s="20"/>
      <c r="H34" s="3"/>
      <c r="I34" s="3"/>
      <c r="J34" s="3"/>
      <c r="K34" s="3"/>
      <c r="L34" s="3"/>
      <c r="M34" s="25"/>
      <c r="N34" s="27"/>
      <c r="O34" s="176"/>
      <c r="P34" s="176"/>
      <c r="Q34" s="176"/>
      <c r="R34" s="176"/>
    </row>
    <row r="35" spans="1:18" ht="26.25" thickBot="1">
      <c r="A35" s="46" t="s">
        <v>0</v>
      </c>
      <c r="B35" s="15" t="s">
        <v>113</v>
      </c>
      <c r="C35" s="15" t="s">
        <v>114</v>
      </c>
      <c r="D35" s="3"/>
      <c r="E35" s="3"/>
      <c r="F35" s="3"/>
      <c r="G35" s="3"/>
      <c r="H35" s="3"/>
      <c r="I35" s="3"/>
      <c r="J35" s="3"/>
      <c r="K35" s="3"/>
      <c r="L35" s="3"/>
      <c r="M35" s="25"/>
      <c r="N35" s="3"/>
      <c r="O35" s="3"/>
      <c r="P35" s="3"/>
      <c r="Q35" s="3"/>
      <c r="R35" s="3"/>
    </row>
    <row r="36" spans="1:18" ht="14.25">
      <c r="A36" s="59" t="s">
        <v>4</v>
      </c>
      <c r="B36" s="73">
        <f>B7</f>
        <v>27013</v>
      </c>
      <c r="C36" s="73">
        <f>C7</f>
        <v>28463.5</v>
      </c>
      <c r="D36" s="3"/>
      <c r="E36" s="3"/>
      <c r="F36" s="3"/>
      <c r="G36" s="3"/>
      <c r="H36" s="3"/>
      <c r="I36" s="3"/>
      <c r="J36" s="3"/>
      <c r="K36" s="3"/>
      <c r="L36" s="3"/>
      <c r="M36" s="25"/>
      <c r="N36" s="3"/>
      <c r="O36" s="3"/>
      <c r="P36" s="3"/>
      <c r="Q36" s="3"/>
      <c r="R36" s="3"/>
    </row>
    <row r="37" spans="1:18" ht="14.25">
      <c r="A37" s="60" t="s">
        <v>5</v>
      </c>
      <c r="B37" s="74">
        <f>B16</f>
        <v>2436.9</v>
      </c>
      <c r="C37" s="74">
        <f>C16</f>
        <v>2105</v>
      </c>
      <c r="D37" s="3"/>
      <c r="E37" s="3"/>
      <c r="F37" s="3"/>
      <c r="G37" s="3"/>
      <c r="H37" s="3"/>
      <c r="I37" s="3"/>
      <c r="J37" s="3"/>
      <c r="K37" s="3"/>
      <c r="L37" s="3"/>
      <c r="M37" s="25"/>
      <c r="N37" s="3"/>
      <c r="O37" s="3"/>
      <c r="P37" s="3"/>
      <c r="Q37" s="3"/>
      <c r="R37" s="3"/>
    </row>
    <row r="38" spans="1:18" s="38" customFormat="1" ht="14.25">
      <c r="A38" s="60" t="s">
        <v>3</v>
      </c>
      <c r="B38" s="71">
        <f>B23</f>
        <v>120082</v>
      </c>
      <c r="C38" s="125">
        <f>C23</f>
        <v>126111</v>
      </c>
      <c r="D38" s="32"/>
      <c r="E38" s="32"/>
      <c r="F38" s="32"/>
      <c r="G38" s="32"/>
      <c r="H38" s="32"/>
      <c r="I38" s="32"/>
      <c r="J38" s="23"/>
      <c r="K38" s="33"/>
      <c r="L38" s="33"/>
      <c r="M38" s="33"/>
      <c r="N38" s="33"/>
      <c r="O38" s="33"/>
      <c r="P38" s="33"/>
      <c r="Q38" s="33"/>
      <c r="R38" s="33"/>
    </row>
    <row r="39" spans="1:18" s="38" customFormat="1" ht="15" thickBot="1">
      <c r="A39" s="67" t="s">
        <v>26</v>
      </c>
      <c r="B39" s="72">
        <f>B28</f>
        <v>48610</v>
      </c>
      <c r="C39" s="68">
        <f>C28</f>
        <v>94197</v>
      </c>
      <c r="D39" s="34"/>
      <c r="E39" s="34"/>
      <c r="F39" s="32"/>
      <c r="G39" s="34"/>
      <c r="H39" s="32"/>
      <c r="I39" s="32"/>
      <c r="J39" s="32"/>
      <c r="K39" s="33"/>
      <c r="L39" s="33"/>
      <c r="M39" s="33"/>
      <c r="N39" s="33"/>
      <c r="O39" s="33"/>
      <c r="P39" s="33"/>
      <c r="Q39" s="33"/>
      <c r="R39" s="33"/>
    </row>
    <row r="40" spans="1:18" s="2" customFormat="1" ht="16.5" thickBot="1">
      <c r="A40" s="58" t="s">
        <v>37</v>
      </c>
      <c r="B40" s="65">
        <f>SUM(B36:B39)</f>
        <v>198141.9</v>
      </c>
      <c r="C40" s="65">
        <f>SUM(C36:C39)</f>
        <v>250876.5</v>
      </c>
      <c r="D40" s="8"/>
      <c r="E40" s="8"/>
      <c r="F40" s="8"/>
      <c r="G40" s="8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</row>
    <row r="41" spans="1:18" s="2" customFormat="1" ht="14.25">
      <c r="A41" s="7"/>
      <c r="B41" s="7"/>
      <c r="C41" s="8"/>
      <c r="D41" s="8"/>
      <c r="E41" s="8"/>
      <c r="F41" s="8"/>
      <c r="G41" s="8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</row>
    <row r="42" spans="1:18" s="2" customFormat="1" ht="14.25">
      <c r="A42" s="7"/>
      <c r="B42" s="7"/>
      <c r="C42" s="8"/>
      <c r="D42" s="8"/>
      <c r="E42" s="8"/>
      <c r="F42" s="8"/>
      <c r="G42" s="8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</row>
    <row r="43" spans="1:18" s="2" customFormat="1" ht="14.25">
      <c r="A43" s="7"/>
      <c r="B43" s="7"/>
      <c r="C43" s="8"/>
      <c r="D43" s="8"/>
      <c r="E43" s="8"/>
      <c r="F43" s="8"/>
      <c r="G43" s="8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</row>
    <row r="44" spans="1:18" s="2" customFormat="1" ht="14.25">
      <c r="A44" s="7"/>
      <c r="B44" s="7"/>
      <c r="C44" s="8"/>
      <c r="D44" s="8"/>
      <c r="E44" s="8"/>
      <c r="F44" s="8"/>
      <c r="G44" s="8"/>
      <c r="H44" s="9"/>
      <c r="I44" s="9"/>
      <c r="J44" s="9"/>
      <c r="K44" s="7"/>
      <c r="L44" s="7"/>
      <c r="M44" s="7"/>
      <c r="N44" s="7"/>
      <c r="O44" s="7"/>
      <c r="P44" s="7"/>
      <c r="Q44" s="7"/>
      <c r="R44" s="7"/>
    </row>
    <row r="45" spans="1:18" s="2" customFormat="1" ht="14.25">
      <c r="A45" s="7"/>
      <c r="B45" s="7"/>
      <c r="C45" s="8"/>
      <c r="D45" s="8"/>
      <c r="E45" s="8"/>
      <c r="F45" s="8"/>
      <c r="G45" s="8"/>
      <c r="H45" s="9"/>
      <c r="I45" s="9"/>
      <c r="J45" s="9"/>
      <c r="K45" s="7"/>
      <c r="L45" s="7"/>
      <c r="M45" s="7"/>
      <c r="N45" s="7"/>
      <c r="O45" s="7"/>
      <c r="P45" s="7"/>
      <c r="Q45" s="7"/>
      <c r="R45" s="7"/>
    </row>
    <row r="46" spans="1:18" s="2" customFormat="1" ht="14.25">
      <c r="A46" s="7"/>
      <c r="B46" s="7"/>
      <c r="C46" s="8"/>
      <c r="D46" s="8"/>
      <c r="E46" s="8"/>
      <c r="F46" s="8"/>
      <c r="G46" s="8"/>
      <c r="H46" s="9"/>
      <c r="I46" s="9"/>
      <c r="J46" s="9"/>
      <c r="K46" s="7"/>
      <c r="L46" s="7"/>
      <c r="M46" s="7"/>
      <c r="N46" s="7"/>
      <c r="O46" s="7"/>
      <c r="P46" s="7"/>
      <c r="Q46" s="7"/>
      <c r="R46" s="7"/>
    </row>
    <row r="47" spans="1:18" s="2" customFormat="1" ht="14.25">
      <c r="A47" s="7"/>
      <c r="B47" s="7"/>
      <c r="C47" s="8"/>
      <c r="D47" s="8"/>
      <c r="E47" s="8"/>
      <c r="F47" s="8"/>
      <c r="G47" s="8"/>
      <c r="H47" s="9"/>
      <c r="I47" s="9"/>
      <c r="J47" s="9"/>
      <c r="K47" s="7"/>
      <c r="L47" s="7"/>
      <c r="M47" s="7"/>
      <c r="N47" s="7"/>
      <c r="O47" s="7"/>
      <c r="P47" s="7"/>
      <c r="Q47" s="7"/>
      <c r="R47" s="7"/>
    </row>
    <row r="48" spans="1:18" s="2" customFormat="1" ht="14.25">
      <c r="A48" s="7"/>
      <c r="B48" s="7"/>
      <c r="C48" s="8"/>
      <c r="D48" s="8"/>
      <c r="E48" s="8"/>
      <c r="F48" s="8"/>
      <c r="G48" s="8"/>
      <c r="H48" s="9"/>
      <c r="I48" s="9"/>
      <c r="J48" s="9"/>
      <c r="K48" s="7"/>
      <c r="L48" s="7"/>
      <c r="M48" s="7"/>
      <c r="N48" s="7"/>
      <c r="O48" s="7"/>
      <c r="P48" s="7"/>
      <c r="Q48" s="7"/>
      <c r="R48" s="7"/>
    </row>
    <row r="49" spans="1:18" s="2" customFormat="1" ht="14.25">
      <c r="A49" s="7"/>
      <c r="B49" s="7"/>
      <c r="C49" s="8"/>
      <c r="D49" s="8"/>
      <c r="E49" s="8"/>
      <c r="F49" s="8"/>
      <c r="G49" s="8"/>
      <c r="H49" s="9"/>
      <c r="I49" s="9"/>
      <c r="J49" s="9"/>
      <c r="K49" s="7"/>
      <c r="L49" s="7"/>
      <c r="M49" s="7"/>
      <c r="N49" s="7"/>
      <c r="O49" s="7"/>
      <c r="P49" s="7"/>
      <c r="Q49" s="7"/>
      <c r="R49" s="7"/>
    </row>
    <row r="50" spans="1:18" s="2" customFormat="1" ht="14.25">
      <c r="A50" s="7"/>
      <c r="B50" s="7"/>
      <c r="C50" s="8"/>
      <c r="D50" s="8"/>
      <c r="E50" s="8"/>
      <c r="F50" s="8"/>
      <c r="G50" s="8"/>
      <c r="H50" s="9"/>
      <c r="I50" s="9"/>
      <c r="J50" s="9"/>
      <c r="K50" s="7"/>
      <c r="L50" s="7"/>
      <c r="M50" s="7"/>
      <c r="N50" s="7"/>
      <c r="O50" s="7"/>
      <c r="P50" s="7"/>
      <c r="Q50" s="7"/>
      <c r="R50" s="7"/>
    </row>
    <row r="51" spans="1:18" s="2" customFormat="1" ht="14.25">
      <c r="A51" s="7"/>
      <c r="B51" s="7"/>
      <c r="C51" s="8"/>
      <c r="D51" s="8"/>
      <c r="E51" s="8"/>
      <c r="F51" s="8"/>
      <c r="G51" s="8"/>
      <c r="H51" s="9"/>
      <c r="I51" s="9"/>
      <c r="J51" s="9"/>
      <c r="K51" s="7"/>
      <c r="L51" s="7"/>
      <c r="M51" s="7"/>
      <c r="N51" s="7"/>
      <c r="O51" s="7"/>
      <c r="P51" s="7"/>
      <c r="Q51" s="7"/>
      <c r="R51" s="7"/>
    </row>
    <row r="52" spans="1:18" s="2" customFormat="1" ht="14.25">
      <c r="A52" s="7"/>
      <c r="B52" s="7"/>
      <c r="C52" s="8"/>
      <c r="D52" s="8"/>
      <c r="E52" s="8"/>
      <c r="F52" s="8"/>
      <c r="G52" s="8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</row>
    <row r="53" spans="1:18" s="2" customFormat="1" ht="14.25">
      <c r="A53" s="7"/>
      <c r="B53" s="7"/>
      <c r="C53" s="8"/>
      <c r="D53" s="8"/>
      <c r="E53" s="8"/>
      <c r="F53" s="8"/>
      <c r="G53" s="8"/>
      <c r="H53" s="9"/>
      <c r="I53" s="9"/>
      <c r="J53" s="9"/>
      <c r="K53" s="7"/>
      <c r="L53" s="7"/>
      <c r="M53" s="7"/>
      <c r="N53" s="7"/>
      <c r="O53" s="7"/>
      <c r="P53" s="7"/>
      <c r="Q53" s="7"/>
      <c r="R53" s="7"/>
    </row>
    <row r="54" spans="1:18" s="2" customFormat="1" ht="14.25">
      <c r="A54" s="7"/>
      <c r="B54" s="7"/>
      <c r="C54" s="8"/>
      <c r="D54" s="8"/>
      <c r="E54" s="8"/>
      <c r="F54" s="8"/>
      <c r="G54" s="8"/>
      <c r="H54" s="9"/>
      <c r="I54" s="9"/>
      <c r="J54" s="9"/>
      <c r="K54" s="7"/>
      <c r="L54" s="7"/>
      <c r="M54" s="7"/>
      <c r="N54" s="7"/>
      <c r="O54" s="7"/>
      <c r="P54" s="7"/>
      <c r="Q54" s="7"/>
      <c r="R54" s="7"/>
    </row>
    <row r="55" spans="1:18" s="2" customFormat="1" ht="14.25">
      <c r="A55" s="7"/>
      <c r="B55" s="7"/>
      <c r="C55" s="8"/>
      <c r="D55" s="8"/>
      <c r="E55" s="8"/>
      <c r="F55" s="8"/>
      <c r="G55" s="8"/>
      <c r="H55" s="9"/>
      <c r="I55" s="9"/>
      <c r="J55" s="9"/>
      <c r="K55" s="7"/>
      <c r="L55" s="7"/>
      <c r="M55" s="7"/>
      <c r="N55" s="7"/>
      <c r="O55" s="7"/>
      <c r="P55" s="7"/>
      <c r="Q55" s="7"/>
      <c r="R55" s="7"/>
    </row>
    <row r="56" spans="1:18" s="2" customFormat="1" ht="14.25">
      <c r="A56" s="7"/>
      <c r="B56" s="7"/>
      <c r="C56" s="8"/>
      <c r="D56" s="8"/>
      <c r="E56" s="8"/>
      <c r="F56" s="8"/>
      <c r="G56" s="8"/>
      <c r="H56" s="17"/>
      <c r="I56" s="17"/>
      <c r="J56" s="17"/>
      <c r="K56" s="7"/>
      <c r="L56" s="7"/>
      <c r="M56" s="7"/>
      <c r="N56" s="7"/>
      <c r="O56" s="7"/>
      <c r="P56" s="7"/>
      <c r="Q56" s="7"/>
      <c r="R56" s="7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>
      <c r="A58" s="13"/>
      <c r="B58" s="29"/>
      <c r="C58" s="2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>
      <c r="A59" s="13"/>
      <c r="B59" s="29"/>
      <c r="C59" s="2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38" customFormat="1" ht="12.75">
      <c r="A60" s="32"/>
      <c r="B60" s="32"/>
      <c r="C60" s="32"/>
      <c r="D60" s="32"/>
      <c r="E60" s="32"/>
      <c r="F60" s="32"/>
      <c r="G60" s="32"/>
      <c r="H60" s="32"/>
      <c r="I60" s="32"/>
      <c r="J60" s="23"/>
      <c r="K60" s="33"/>
      <c r="L60" s="33"/>
      <c r="M60" s="33"/>
      <c r="N60" s="33"/>
      <c r="O60" s="33"/>
      <c r="P60" s="33"/>
      <c r="Q60" s="33"/>
      <c r="R60" s="33"/>
    </row>
    <row r="61" spans="1:18" s="38" customFormat="1" ht="12.75">
      <c r="A61" s="34"/>
      <c r="B61" s="34"/>
      <c r="C61" s="34"/>
      <c r="D61" s="34"/>
      <c r="E61" s="34"/>
      <c r="F61" s="32"/>
      <c r="G61" s="34"/>
      <c r="H61" s="32"/>
      <c r="I61" s="32"/>
      <c r="J61" s="32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30"/>
      <c r="B62" s="30"/>
      <c r="C62" s="30"/>
      <c r="D62" s="31"/>
      <c r="E62" s="30"/>
      <c r="F62" s="30"/>
      <c r="G62" s="30"/>
      <c r="H62" s="5"/>
      <c r="I62" s="9"/>
      <c r="J62" s="9"/>
      <c r="K62" s="3"/>
      <c r="L62" s="3"/>
      <c r="M62" s="3"/>
      <c r="N62" s="3"/>
      <c r="O62" s="3"/>
      <c r="P62" s="3"/>
      <c r="Q62" s="3"/>
      <c r="R62" s="3"/>
    </row>
    <row r="63" spans="1:18" ht="12.75">
      <c r="A63" s="30"/>
      <c r="B63" s="30"/>
      <c r="C63" s="30"/>
      <c r="D63" s="31"/>
      <c r="E63" s="30"/>
      <c r="F63" s="30"/>
      <c r="G63" s="30"/>
      <c r="H63" s="5"/>
      <c r="I63" s="9"/>
      <c r="J63" s="9"/>
      <c r="K63" s="3"/>
      <c r="L63" s="3"/>
      <c r="M63" s="3"/>
      <c r="N63" s="3"/>
      <c r="O63" s="3"/>
      <c r="P63" s="3"/>
      <c r="Q63" s="3"/>
      <c r="R63" s="3"/>
    </row>
    <row r="64" spans="1:18" ht="12.75">
      <c r="A64" s="30"/>
      <c r="B64" s="30"/>
      <c r="C64" s="30"/>
      <c r="D64" s="31"/>
      <c r="E64" s="30"/>
      <c r="F64" s="30"/>
      <c r="G64" s="30"/>
      <c r="H64" s="5"/>
      <c r="I64" s="9"/>
      <c r="J64" s="9"/>
      <c r="K64" s="3"/>
      <c r="L64" s="3"/>
      <c r="M64" s="3"/>
      <c r="N64" s="3"/>
      <c r="O64" s="3"/>
      <c r="P64" s="3"/>
      <c r="Q64" s="3"/>
      <c r="R64" s="3"/>
    </row>
    <row r="65" spans="1:18" ht="12.75">
      <c r="A65" s="30"/>
      <c r="B65" s="30"/>
      <c r="C65" s="30"/>
      <c r="D65" s="31"/>
      <c r="E65" s="30"/>
      <c r="F65" s="30"/>
      <c r="G65" s="30"/>
      <c r="H65" s="5"/>
      <c r="I65" s="9"/>
      <c r="J65" s="9"/>
      <c r="K65" s="3"/>
      <c r="L65" s="3"/>
      <c r="M65" s="3"/>
      <c r="N65" s="3"/>
      <c r="O65" s="3"/>
      <c r="P65" s="3"/>
      <c r="Q65" s="3"/>
      <c r="R65" s="3"/>
    </row>
    <row r="66" spans="1:18" ht="12.75">
      <c r="A66" s="30"/>
      <c r="B66" s="30"/>
      <c r="C66" s="30"/>
      <c r="D66" s="31"/>
      <c r="E66" s="30"/>
      <c r="F66" s="30"/>
      <c r="G66" s="30"/>
      <c r="H66" s="5"/>
      <c r="I66" s="9"/>
      <c r="J66" s="9"/>
      <c r="K66" s="3"/>
      <c r="L66" s="3"/>
      <c r="M66" s="3"/>
      <c r="N66" s="3"/>
      <c r="O66" s="3"/>
      <c r="P66" s="3"/>
      <c r="Q66" s="3"/>
      <c r="R66" s="3"/>
    </row>
    <row r="67" spans="1:18" ht="12.75">
      <c r="A67" s="30"/>
      <c r="B67" s="30"/>
      <c r="C67" s="30"/>
      <c r="D67" s="31"/>
      <c r="E67" s="30"/>
      <c r="F67" s="30"/>
      <c r="G67" s="30"/>
      <c r="H67" s="5"/>
      <c r="I67" s="9"/>
      <c r="J67" s="9"/>
      <c r="K67" s="3"/>
      <c r="L67" s="3"/>
      <c r="M67" s="3"/>
      <c r="N67" s="3"/>
      <c r="O67" s="3"/>
      <c r="P67" s="3"/>
      <c r="Q67" s="3"/>
      <c r="R67" s="3"/>
    </row>
    <row r="68" spans="1:18" ht="12.75">
      <c r="A68" s="30"/>
      <c r="B68" s="30"/>
      <c r="C68" s="30"/>
      <c r="D68" s="31"/>
      <c r="E68" s="30"/>
      <c r="F68" s="30"/>
      <c r="G68" s="30"/>
      <c r="H68" s="5"/>
      <c r="I68" s="9"/>
      <c r="J68" s="9"/>
      <c r="K68" s="3"/>
      <c r="L68" s="3"/>
      <c r="M68" s="3"/>
      <c r="N68" s="3"/>
      <c r="O68" s="3"/>
      <c r="P68" s="3"/>
      <c r="Q68" s="3"/>
      <c r="R68" s="3"/>
    </row>
    <row r="69" spans="1:18" ht="12.75">
      <c r="A69" s="30"/>
      <c r="B69" s="30"/>
      <c r="C69" s="30"/>
      <c r="D69" s="31"/>
      <c r="E69" s="30"/>
      <c r="F69" s="30"/>
      <c r="G69" s="30"/>
      <c r="H69" s="5"/>
      <c r="I69" s="9"/>
      <c r="J69" s="9"/>
      <c r="K69" s="3"/>
      <c r="L69" s="3"/>
      <c r="M69" s="3"/>
      <c r="N69" s="3"/>
      <c r="O69" s="3"/>
      <c r="P69" s="3"/>
      <c r="Q69" s="3"/>
      <c r="R69" s="3"/>
    </row>
    <row r="70" spans="1:18" ht="12.75">
      <c r="A70" s="30"/>
      <c r="B70" s="30"/>
      <c r="C70" s="30"/>
      <c r="D70" s="31"/>
      <c r="E70" s="30"/>
      <c r="F70" s="30"/>
      <c r="G70" s="30"/>
      <c r="H70" s="5"/>
      <c r="I70" s="9"/>
      <c r="J70" s="9"/>
      <c r="K70" s="3"/>
      <c r="L70" s="3"/>
      <c r="M70" s="3"/>
      <c r="N70" s="3"/>
      <c r="O70" s="3"/>
      <c r="P70" s="3"/>
      <c r="Q70" s="3"/>
      <c r="R70" s="3"/>
    </row>
    <row r="71" spans="1:18" ht="12.75">
      <c r="A71" s="8"/>
      <c r="B71" s="8"/>
      <c r="C71" s="8"/>
      <c r="D71" s="8"/>
      <c r="E71" s="8"/>
      <c r="F71" s="8"/>
      <c r="G71" s="8"/>
      <c r="H71" s="9"/>
      <c r="I71" s="9"/>
      <c r="J71" s="9"/>
      <c r="K71" s="3"/>
      <c r="L71" s="3"/>
      <c r="M71" s="3"/>
      <c r="N71" s="3"/>
      <c r="O71" s="3"/>
      <c r="P71" s="3"/>
      <c r="Q71" s="3"/>
      <c r="R71" s="3"/>
    </row>
    <row r="72" spans="1:18" ht="12.75">
      <c r="A72" s="8"/>
      <c r="B72" s="8"/>
      <c r="C72" s="8"/>
      <c r="D72" s="8"/>
      <c r="E72" s="8"/>
      <c r="F72" s="8"/>
      <c r="G72" s="8"/>
      <c r="H72" s="17"/>
      <c r="I72" s="17"/>
      <c r="J72" s="17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75">
      <c r="A74" s="13"/>
      <c r="B74" s="29"/>
      <c r="C74" s="2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38" customFormat="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33"/>
      <c r="P75" s="33"/>
      <c r="Q75" s="33"/>
      <c r="R75" s="33"/>
    </row>
    <row r="76" spans="1:18" s="38" customFormat="1" ht="12.75">
      <c r="A76" s="34"/>
      <c r="B76" s="34"/>
      <c r="C76" s="34"/>
      <c r="D76" s="34"/>
      <c r="E76" s="34"/>
      <c r="F76" s="32"/>
      <c r="G76" s="34"/>
      <c r="H76" s="32"/>
      <c r="I76" s="32"/>
      <c r="J76" s="42"/>
      <c r="K76" s="32"/>
      <c r="L76" s="32"/>
      <c r="M76" s="42"/>
      <c r="N76" s="33"/>
      <c r="O76" s="33"/>
      <c r="P76" s="33"/>
      <c r="Q76" s="33"/>
      <c r="R76" s="33"/>
    </row>
    <row r="77" spans="1:18" ht="12.75">
      <c r="A77" s="8"/>
      <c r="B77" s="8"/>
      <c r="C77" s="8"/>
      <c r="D77" s="8"/>
      <c r="E77" s="8"/>
      <c r="F77" s="8"/>
      <c r="G77" s="8"/>
      <c r="H77" s="9"/>
      <c r="I77" s="9"/>
      <c r="J77" s="21"/>
      <c r="K77" s="9"/>
      <c r="L77" s="9"/>
      <c r="M77" s="21"/>
      <c r="N77" s="3"/>
      <c r="O77" s="3"/>
      <c r="P77" s="3"/>
      <c r="Q77" s="3"/>
      <c r="R77" s="3"/>
    </row>
    <row r="78" spans="1:18" ht="12.75">
      <c r="A78" s="8"/>
      <c r="B78" s="8"/>
      <c r="C78" s="8"/>
      <c r="D78" s="8"/>
      <c r="E78" s="8"/>
      <c r="F78" s="8"/>
      <c r="G78" s="8"/>
      <c r="H78" s="9"/>
      <c r="I78" s="9"/>
      <c r="J78" s="9"/>
      <c r="K78" s="9"/>
      <c r="L78" s="9"/>
      <c r="M78" s="9"/>
      <c r="N78" s="3"/>
      <c r="O78" s="3"/>
      <c r="P78" s="3"/>
      <c r="Q78" s="3"/>
      <c r="R78" s="3"/>
    </row>
    <row r="79" spans="1:18" ht="12.75">
      <c r="A79" s="8"/>
      <c r="B79" s="8"/>
      <c r="C79" s="8"/>
      <c r="D79" s="8"/>
      <c r="E79" s="8"/>
      <c r="F79" s="8"/>
      <c r="G79" s="8"/>
      <c r="H79" s="9"/>
      <c r="I79" s="9"/>
      <c r="J79" s="9"/>
      <c r="K79" s="9"/>
      <c r="L79" s="9"/>
      <c r="M79" s="9"/>
      <c r="N79" s="3"/>
      <c r="O79" s="3"/>
      <c r="P79" s="3"/>
      <c r="Q79" s="3"/>
      <c r="R79" s="3"/>
    </row>
    <row r="80" spans="1:18" ht="12.75">
      <c r="A80" s="8"/>
      <c r="B80" s="8"/>
      <c r="C80" s="8"/>
      <c r="D80" s="8"/>
      <c r="E80" s="8"/>
      <c r="F80" s="8"/>
      <c r="G80" s="8"/>
      <c r="H80" s="9"/>
      <c r="I80" s="9"/>
      <c r="J80" s="9"/>
      <c r="K80" s="9"/>
      <c r="L80" s="9"/>
      <c r="M80" s="9"/>
      <c r="N80" s="3"/>
      <c r="O80" s="3"/>
      <c r="P80" s="3"/>
      <c r="Q80" s="3"/>
      <c r="R80" s="3"/>
    </row>
    <row r="81" spans="1:18" ht="12.75">
      <c r="A81" s="8"/>
      <c r="B81" s="8"/>
      <c r="C81" s="8"/>
      <c r="D81" s="8"/>
      <c r="E81" s="8"/>
      <c r="F81" s="8"/>
      <c r="G81" s="8"/>
      <c r="H81" s="17"/>
      <c r="I81" s="17"/>
      <c r="J81" s="17"/>
      <c r="K81" s="17"/>
      <c r="L81" s="17"/>
      <c r="M81" s="17"/>
      <c r="N81" s="3"/>
      <c r="O81" s="3"/>
      <c r="P81" s="3"/>
      <c r="Q81" s="3"/>
      <c r="R81" s="3"/>
    </row>
    <row r="82" spans="1:18" s="38" customFormat="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38" customFormat="1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3"/>
      <c r="P85" s="33"/>
      <c r="Q85" s="33"/>
      <c r="R85" s="33"/>
    </row>
    <row r="86" spans="1:18" s="38" customFormat="1" ht="12.75">
      <c r="A86" s="34"/>
      <c r="B86" s="34"/>
      <c r="C86" s="34"/>
      <c r="D86" s="34"/>
      <c r="E86" s="34"/>
      <c r="F86" s="32"/>
      <c r="G86" s="34"/>
      <c r="H86" s="32"/>
      <c r="I86" s="32"/>
      <c r="J86" s="42"/>
      <c r="K86" s="32"/>
      <c r="L86" s="32"/>
      <c r="M86" s="42"/>
      <c r="N86" s="33"/>
      <c r="O86" s="33"/>
      <c r="P86" s="33"/>
      <c r="Q86" s="33"/>
      <c r="R86" s="33"/>
    </row>
    <row r="87" spans="1:18" ht="12.75">
      <c r="A87" s="8"/>
      <c r="B87" s="8"/>
      <c r="C87" s="8"/>
      <c r="D87" s="8"/>
      <c r="E87" s="8"/>
      <c r="F87" s="8"/>
      <c r="G87" s="8"/>
      <c r="H87" s="5"/>
      <c r="I87" s="5"/>
      <c r="J87" s="5"/>
      <c r="K87" s="5"/>
      <c r="L87" s="5"/>
      <c r="M87" s="5"/>
      <c r="N87" s="3"/>
      <c r="O87" s="3"/>
      <c r="P87" s="3"/>
      <c r="Q87" s="3"/>
      <c r="R87" s="3"/>
    </row>
    <row r="88" spans="1:18" ht="12.75">
      <c r="A88" s="8"/>
      <c r="B88" s="8"/>
      <c r="C88" s="8"/>
      <c r="D88" s="8"/>
      <c r="E88" s="8"/>
      <c r="F88" s="8"/>
      <c r="G88" s="8"/>
      <c r="H88" s="5"/>
      <c r="I88" s="5"/>
      <c r="J88" s="5"/>
      <c r="K88" s="5"/>
      <c r="L88" s="5"/>
      <c r="M88" s="5"/>
      <c r="N88" s="3"/>
      <c r="O88" s="3"/>
      <c r="P88" s="3"/>
      <c r="Q88" s="3"/>
      <c r="R88" s="3"/>
    </row>
    <row r="89" spans="1:18" ht="12.75">
      <c r="A89" s="8"/>
      <c r="B89" s="8"/>
      <c r="C89" s="8"/>
      <c r="D89" s="8"/>
      <c r="E89" s="8"/>
      <c r="F89" s="8"/>
      <c r="G89" s="8"/>
      <c r="H89" s="5"/>
      <c r="I89" s="5"/>
      <c r="J89" s="5"/>
      <c r="K89" s="5"/>
      <c r="L89" s="5"/>
      <c r="M89" s="5"/>
      <c r="N89" s="3"/>
      <c r="O89" s="3"/>
      <c r="P89" s="3"/>
      <c r="Q89" s="3"/>
      <c r="R89" s="3"/>
    </row>
    <row r="90" spans="1:18" ht="12.75">
      <c r="A90" s="8"/>
      <c r="B90" s="8"/>
      <c r="C90" s="8"/>
      <c r="D90" s="8"/>
      <c r="E90" s="8"/>
      <c r="F90" s="8"/>
      <c r="G90" s="8"/>
      <c r="H90" s="5"/>
      <c r="I90" s="5"/>
      <c r="J90" s="22"/>
      <c r="K90" s="5"/>
      <c r="L90" s="5"/>
      <c r="M90" s="22"/>
      <c r="N90" s="3"/>
      <c r="O90" s="3"/>
      <c r="P90" s="3"/>
      <c r="Q90" s="3"/>
      <c r="R90" s="3"/>
    </row>
    <row r="91" spans="1:18" ht="12.75">
      <c r="A91" s="8"/>
      <c r="B91" s="8"/>
      <c r="C91" s="8"/>
      <c r="D91" s="8"/>
      <c r="E91" s="8"/>
      <c r="F91" s="8"/>
      <c r="G91" s="8"/>
      <c r="H91" s="12"/>
      <c r="I91" s="12"/>
      <c r="J91" s="17"/>
      <c r="K91" s="12"/>
      <c r="L91" s="12"/>
      <c r="M91" s="17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</sheetData>
  <mergeCells count="6">
    <mergeCell ref="A33:C33"/>
    <mergeCell ref="O34:R34"/>
    <mergeCell ref="A1:C1"/>
    <mergeCell ref="A9:C9"/>
    <mergeCell ref="A18:C18"/>
    <mergeCell ref="A25:C25"/>
  </mergeCells>
  <printOptions/>
  <pageMargins left="0.75" right="0.75" top="1" bottom="1" header="0.4921259845" footer="0.4921259845"/>
  <pageSetup orientation="portrait" paperSize="9" r:id="rId1"/>
  <headerFooter alignWithMargins="0">
    <oddFooter>&amp;LVypracoval: Menclová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 topLeftCell="A109">
      <selection activeCell="A15" sqref="A15:A16"/>
    </sheetView>
  </sheetViews>
  <sheetFormatPr defaultColWidth="9.00390625" defaultRowHeight="12.75"/>
  <cols>
    <col min="1" max="1" width="65.25390625" style="0" customWidth="1"/>
    <col min="2" max="3" width="19.00390625" style="0" customWidth="1"/>
    <col min="4" max="4" width="8.875" style="0" customWidth="1"/>
    <col min="6" max="6" width="21.375" style="10" customWidth="1"/>
    <col min="7" max="7" width="5.125" style="0" bestFit="1" customWidth="1"/>
    <col min="8" max="9" width="11.75390625" style="0" bestFit="1" customWidth="1"/>
    <col min="10" max="10" width="14.625" style="0" customWidth="1"/>
    <col min="11" max="11" width="12.875" style="0" customWidth="1"/>
    <col min="13" max="13" width="11.75390625" style="0" bestFit="1" customWidth="1"/>
    <col min="14" max="14" width="12.75390625" style="0" customWidth="1"/>
  </cols>
  <sheetData>
    <row r="1" spans="1:12" s="1" customFormat="1" ht="15.75">
      <c r="A1" s="194" t="s">
        <v>118</v>
      </c>
      <c r="B1" s="194"/>
      <c r="C1" s="194"/>
      <c r="D1" s="194"/>
      <c r="E1" s="108"/>
      <c r="F1" s="126"/>
      <c r="G1" s="108"/>
      <c r="H1" s="108"/>
      <c r="I1" s="108"/>
      <c r="J1" s="6"/>
      <c r="K1" s="6"/>
      <c r="L1" s="6"/>
    </row>
    <row r="2" spans="1:12" s="1" customFormat="1" ht="15.75">
      <c r="A2" s="6"/>
      <c r="B2" s="6"/>
      <c r="C2" s="6"/>
      <c r="D2" s="6"/>
      <c r="E2" s="108"/>
      <c r="F2" s="126"/>
      <c r="G2" s="108"/>
      <c r="H2" s="108"/>
      <c r="I2" s="108"/>
      <c r="J2" s="6"/>
      <c r="K2" s="6"/>
      <c r="L2" s="6"/>
    </row>
    <row r="3" spans="1:12" s="1" customFormat="1" ht="16.5" thickBot="1">
      <c r="A3" s="6"/>
      <c r="B3" s="6"/>
      <c r="C3" s="6"/>
      <c r="D3" s="102" t="s">
        <v>29</v>
      </c>
      <c r="E3" s="6"/>
      <c r="F3" s="127"/>
      <c r="G3" s="6"/>
      <c r="H3" s="6"/>
      <c r="I3" s="6"/>
      <c r="J3" s="6"/>
      <c r="K3" s="6"/>
      <c r="L3" s="6"/>
    </row>
    <row r="4" spans="1:4" ht="12.75">
      <c r="A4" s="178" t="s">
        <v>145</v>
      </c>
      <c r="B4" s="180" t="s">
        <v>116</v>
      </c>
      <c r="C4" s="180" t="s">
        <v>117</v>
      </c>
      <c r="D4" s="184" t="s">
        <v>40</v>
      </c>
    </row>
    <row r="5" spans="1:4" ht="38.25" customHeight="1" thickBot="1">
      <c r="A5" s="193"/>
      <c r="B5" s="181"/>
      <c r="C5" s="181"/>
      <c r="D5" s="185"/>
    </row>
    <row r="6" spans="1:4" ht="14.25">
      <c r="A6" s="76" t="s">
        <v>18</v>
      </c>
      <c r="B6" s="79">
        <f>45+15+10+90+250</f>
        <v>410</v>
      </c>
      <c r="C6" s="79">
        <v>460</v>
      </c>
      <c r="D6" s="85">
        <v>3632</v>
      </c>
    </row>
    <row r="7" spans="1:4" ht="14.25">
      <c r="A7" s="77" t="s">
        <v>38</v>
      </c>
      <c r="B7" s="74">
        <v>1105</v>
      </c>
      <c r="C7" s="74">
        <v>1500</v>
      </c>
      <c r="D7" s="86">
        <v>3722</v>
      </c>
    </row>
    <row r="8" spans="1:4" ht="14.25">
      <c r="A8" s="77" t="s">
        <v>115</v>
      </c>
      <c r="B8" s="74">
        <v>0</v>
      </c>
      <c r="C8" s="74">
        <v>30</v>
      </c>
      <c r="D8" s="86">
        <v>5269</v>
      </c>
    </row>
    <row r="9" spans="1:4" ht="14.25">
      <c r="A9" s="77" t="s">
        <v>39</v>
      </c>
      <c r="B9" s="74">
        <f>23225-B6-B7</f>
        <v>21710</v>
      </c>
      <c r="C9" s="74">
        <v>24815</v>
      </c>
      <c r="D9" s="86">
        <v>6171</v>
      </c>
    </row>
    <row r="10" spans="1:14" ht="15.75" thickBot="1">
      <c r="A10" s="78" t="s">
        <v>24</v>
      </c>
      <c r="B10" s="80">
        <v>3425</v>
      </c>
      <c r="C10" s="80">
        <v>4525</v>
      </c>
      <c r="D10" s="88">
        <v>6171</v>
      </c>
      <c r="E10" s="45"/>
      <c r="F10" s="131"/>
      <c r="G10" s="45"/>
      <c r="H10" s="18"/>
      <c r="I10" s="18"/>
      <c r="J10" s="18"/>
      <c r="K10" s="18"/>
      <c r="L10" s="18"/>
      <c r="M10" s="17"/>
      <c r="N10" s="19"/>
    </row>
    <row r="11" spans="1:14" ht="15.75" thickBot="1">
      <c r="A11" s="83" t="s">
        <v>6</v>
      </c>
      <c r="B11" s="84">
        <f>SUM(B6:B10)</f>
        <v>26650</v>
      </c>
      <c r="C11" s="84">
        <f>SUM(C6:C10)</f>
        <v>31330</v>
      </c>
      <c r="D11" s="87"/>
      <c r="E11" s="8"/>
      <c r="F11" s="118"/>
      <c r="G11" s="8"/>
      <c r="H11" s="18"/>
      <c r="I11" s="18"/>
      <c r="J11" s="18"/>
      <c r="K11" s="18"/>
      <c r="L11" s="18"/>
      <c r="M11" s="17"/>
      <c r="N11" s="75"/>
    </row>
    <row r="12" spans="1:14" ht="15">
      <c r="A12" s="19"/>
      <c r="B12" s="100"/>
      <c r="C12" s="100"/>
      <c r="D12" s="101"/>
      <c r="E12" s="8"/>
      <c r="F12" s="118"/>
      <c r="G12" s="8"/>
      <c r="H12" s="18"/>
      <c r="I12" s="18"/>
      <c r="J12" s="18"/>
      <c r="K12" s="18"/>
      <c r="L12" s="18"/>
      <c r="M12" s="17"/>
      <c r="N12" s="75"/>
    </row>
    <row r="13" spans="1:14" s="7" customFormat="1" ht="15">
      <c r="A13" s="19"/>
      <c r="B13" s="100"/>
      <c r="C13" s="100"/>
      <c r="D13" s="101"/>
      <c r="E13" s="8"/>
      <c r="F13" s="118"/>
      <c r="G13" s="8"/>
      <c r="H13" s="11"/>
      <c r="I13" s="11"/>
      <c r="J13" s="11"/>
      <c r="K13" s="11"/>
      <c r="L13" s="11"/>
      <c r="M13" s="5"/>
      <c r="N13" s="3"/>
    </row>
    <row r="14" spans="1:14" s="7" customFormat="1" ht="15" thickBot="1">
      <c r="A14" s="8"/>
      <c r="B14" s="8"/>
      <c r="C14" s="8"/>
      <c r="D14" s="102" t="s">
        <v>29</v>
      </c>
      <c r="E14" s="8"/>
      <c r="F14" s="118"/>
      <c r="G14" s="8"/>
      <c r="H14" s="11"/>
      <c r="I14" s="11"/>
      <c r="J14" s="11"/>
      <c r="K14" s="11"/>
      <c r="L14" s="11"/>
      <c r="M14" s="5"/>
      <c r="N14" s="3"/>
    </row>
    <row r="15" spans="1:14" s="7" customFormat="1" ht="14.25" customHeight="1">
      <c r="A15" s="178" t="s">
        <v>20</v>
      </c>
      <c r="B15" s="180" t="s">
        <v>116</v>
      </c>
      <c r="C15" s="180" t="s">
        <v>117</v>
      </c>
      <c r="D15" s="184" t="s">
        <v>40</v>
      </c>
      <c r="E15" s="8"/>
      <c r="F15" s="118"/>
      <c r="G15" s="8"/>
      <c r="H15" s="11"/>
      <c r="I15" s="11"/>
      <c r="J15" s="11"/>
      <c r="K15" s="11"/>
      <c r="L15" s="11"/>
      <c r="M15" s="5"/>
      <c r="N15" s="3"/>
    </row>
    <row r="16" spans="1:14" s="7" customFormat="1" ht="38.25" customHeight="1" thickBot="1">
      <c r="A16" s="193"/>
      <c r="B16" s="181"/>
      <c r="C16" s="181"/>
      <c r="D16" s="185"/>
      <c r="E16" s="8"/>
      <c r="F16" s="118"/>
      <c r="G16" s="8"/>
      <c r="H16" s="11"/>
      <c r="I16" s="11"/>
      <c r="J16" s="11"/>
      <c r="K16" s="11"/>
      <c r="L16" s="11"/>
      <c r="M16" s="5"/>
      <c r="N16" s="3"/>
    </row>
    <row r="17" spans="1:14" s="7" customFormat="1" ht="14.25">
      <c r="A17" s="76" t="s">
        <v>108</v>
      </c>
      <c r="B17" s="79">
        <v>0</v>
      </c>
      <c r="C17" s="79">
        <v>0</v>
      </c>
      <c r="D17" s="85" t="s">
        <v>44</v>
      </c>
      <c r="E17" s="8"/>
      <c r="F17" s="118"/>
      <c r="G17" s="8"/>
      <c r="H17" s="11"/>
      <c r="I17" s="11"/>
      <c r="J17" s="11"/>
      <c r="K17" s="11"/>
      <c r="L17" s="11"/>
      <c r="M17" s="5"/>
      <c r="N17" s="3"/>
    </row>
    <row r="18" spans="1:14" s="7" customFormat="1" ht="14.25" customHeight="1">
      <c r="A18" s="77" t="s">
        <v>103</v>
      </c>
      <c r="B18" s="74">
        <v>10</v>
      </c>
      <c r="C18" s="74">
        <v>10</v>
      </c>
      <c r="D18" s="86">
        <v>4329</v>
      </c>
      <c r="E18" s="8"/>
      <c r="F18" s="118"/>
      <c r="G18" s="8"/>
      <c r="H18" s="11"/>
      <c r="I18" s="11"/>
      <c r="J18" s="11"/>
      <c r="K18" s="11"/>
      <c r="L18" s="11"/>
      <c r="M18" s="5"/>
      <c r="N18" s="3"/>
    </row>
    <row r="19" spans="1:14" s="7" customFormat="1" ht="14.25" customHeight="1">
      <c r="A19" s="77" t="s">
        <v>105</v>
      </c>
      <c r="B19" s="74">
        <v>50</v>
      </c>
      <c r="C19" s="74">
        <v>50</v>
      </c>
      <c r="D19" s="86">
        <v>4334</v>
      </c>
      <c r="E19" s="8"/>
      <c r="F19" s="118"/>
      <c r="G19" s="8"/>
      <c r="H19" s="11"/>
      <c r="I19" s="11"/>
      <c r="J19" s="11"/>
      <c r="K19" s="11"/>
      <c r="L19" s="11"/>
      <c r="M19" s="5"/>
      <c r="N19" s="3"/>
    </row>
    <row r="20" spans="1:14" s="7" customFormat="1" ht="14.25" customHeight="1">
      <c r="A20" s="77" t="s">
        <v>109</v>
      </c>
      <c r="B20" s="74">
        <v>2640</v>
      </c>
      <c r="C20" s="74">
        <v>2600</v>
      </c>
      <c r="D20" s="86">
        <v>4351</v>
      </c>
      <c r="E20" s="8"/>
      <c r="F20" s="118"/>
      <c r="G20" s="8"/>
      <c r="H20" s="11"/>
      <c r="I20" s="11"/>
      <c r="J20" s="11"/>
      <c r="K20" s="11"/>
      <c r="L20" s="11"/>
      <c r="M20" s="5"/>
      <c r="N20" s="3"/>
    </row>
    <row r="21" spans="1:14" s="7" customFormat="1" ht="14.25" customHeight="1">
      <c r="A21" s="77" t="s">
        <v>106</v>
      </c>
      <c r="B21" s="74">
        <v>70</v>
      </c>
      <c r="C21" s="74">
        <v>70</v>
      </c>
      <c r="D21" s="86">
        <v>4359</v>
      </c>
      <c r="E21" s="8"/>
      <c r="F21" s="118"/>
      <c r="G21" s="8"/>
      <c r="H21" s="11"/>
      <c r="I21" s="11"/>
      <c r="J21" s="11"/>
      <c r="K21" s="11"/>
      <c r="L21" s="11"/>
      <c r="M21" s="5"/>
      <c r="N21" s="3"/>
    </row>
    <row r="22" spans="1:14" s="7" customFormat="1" ht="14.25" customHeight="1">
      <c r="A22" s="77" t="s">
        <v>104</v>
      </c>
      <c r="B22" s="74">
        <v>290</v>
      </c>
      <c r="C22" s="74">
        <v>300</v>
      </c>
      <c r="D22" s="86">
        <v>4371</v>
      </c>
      <c r="E22" s="8"/>
      <c r="F22" s="118"/>
      <c r="G22" s="8"/>
      <c r="H22" s="11"/>
      <c r="I22" s="11"/>
      <c r="J22" s="11"/>
      <c r="K22" s="11"/>
      <c r="L22" s="11"/>
      <c r="M22" s="5"/>
      <c r="N22" s="3"/>
    </row>
    <row r="23" spans="1:14" s="7" customFormat="1" ht="14.25">
      <c r="A23" s="77" t="s">
        <v>110</v>
      </c>
      <c r="B23" s="74">
        <v>30</v>
      </c>
      <c r="C23" s="74">
        <v>35</v>
      </c>
      <c r="D23" s="86">
        <v>4379</v>
      </c>
      <c r="E23" s="8"/>
      <c r="F23" s="118"/>
      <c r="G23" s="8"/>
      <c r="H23" s="11"/>
      <c r="I23" s="11"/>
      <c r="J23" s="11"/>
      <c r="K23" s="11"/>
      <c r="L23" s="11"/>
      <c r="M23" s="5"/>
      <c r="N23" s="3"/>
    </row>
    <row r="24" spans="1:14" s="7" customFormat="1" ht="14.25">
      <c r="A24" s="77" t="s">
        <v>102</v>
      </c>
      <c r="B24" s="74">
        <v>5</v>
      </c>
      <c r="C24" s="74">
        <v>6</v>
      </c>
      <c r="D24" s="86">
        <v>4399</v>
      </c>
      <c r="E24" s="158"/>
      <c r="F24" s="157"/>
      <c r="G24" s="8"/>
      <c r="H24" s="11"/>
      <c r="I24" s="11"/>
      <c r="J24" s="11"/>
      <c r="K24" s="11"/>
      <c r="L24" s="11"/>
      <c r="M24" s="5"/>
      <c r="N24" s="3"/>
    </row>
    <row r="25" spans="1:14" s="7" customFormat="1" ht="14.25">
      <c r="A25" s="77" t="s">
        <v>45</v>
      </c>
      <c r="B25" s="74">
        <v>0</v>
      </c>
      <c r="C25" s="74">
        <v>0</v>
      </c>
      <c r="D25" s="86">
        <v>4318</v>
      </c>
      <c r="E25" s="158"/>
      <c r="F25" s="157"/>
      <c r="G25" s="8"/>
      <c r="H25" s="11"/>
      <c r="I25" s="11"/>
      <c r="J25" s="11"/>
      <c r="K25" s="11"/>
      <c r="L25" s="11"/>
      <c r="M25" s="5"/>
      <c r="N25" s="3"/>
    </row>
    <row r="26" spans="1:14" s="7" customFormat="1" ht="14.25">
      <c r="A26" s="77" t="s">
        <v>85</v>
      </c>
      <c r="B26" s="74">
        <f>20+10</f>
        <v>30</v>
      </c>
      <c r="C26" s="74">
        <v>35</v>
      </c>
      <c r="D26" s="86">
        <v>3421</v>
      </c>
      <c r="E26" s="147"/>
      <c r="F26" s="157"/>
      <c r="G26" s="8"/>
      <c r="H26" s="11"/>
      <c r="I26" s="11"/>
      <c r="J26" s="11"/>
      <c r="K26" s="11"/>
      <c r="L26" s="11"/>
      <c r="M26" s="5"/>
      <c r="N26" s="3"/>
    </row>
    <row r="27" spans="1:14" s="7" customFormat="1" ht="14.25">
      <c r="A27" s="77" t="s">
        <v>11</v>
      </c>
      <c r="B27" s="74">
        <v>1500</v>
      </c>
      <c r="C27" s="74">
        <v>3756.9</v>
      </c>
      <c r="D27" s="86">
        <v>3513</v>
      </c>
      <c r="E27" s="159"/>
      <c r="F27" s="157"/>
      <c r="G27" s="8"/>
      <c r="H27" s="11"/>
      <c r="I27" s="11"/>
      <c r="J27" s="11"/>
      <c r="K27" s="11"/>
      <c r="L27" s="11"/>
      <c r="M27" s="5"/>
      <c r="N27" s="3"/>
    </row>
    <row r="28" spans="1:14" s="7" customFormat="1" ht="14.25">
      <c r="A28" s="77" t="s">
        <v>107</v>
      </c>
      <c r="B28" s="74">
        <f>540</f>
        <v>540</v>
      </c>
      <c r="C28" s="74">
        <v>730</v>
      </c>
      <c r="D28" s="86">
        <v>3541</v>
      </c>
      <c r="E28" s="159"/>
      <c r="F28" s="157"/>
      <c r="G28" s="8"/>
      <c r="H28" s="11"/>
      <c r="I28" s="11"/>
      <c r="J28" s="11"/>
      <c r="K28" s="11"/>
      <c r="L28" s="11"/>
      <c r="M28" s="5"/>
      <c r="N28" s="3"/>
    </row>
    <row r="29" spans="1:14" s="7" customFormat="1" ht="14.25">
      <c r="A29" s="77" t="s">
        <v>46</v>
      </c>
      <c r="B29" s="74">
        <f>30+135</f>
        <v>165</v>
      </c>
      <c r="C29" s="74">
        <f>30+135</f>
        <v>165</v>
      </c>
      <c r="D29" s="86">
        <v>3599</v>
      </c>
      <c r="E29" s="159"/>
      <c r="F29" s="157"/>
      <c r="G29" s="8"/>
      <c r="H29" s="11"/>
      <c r="I29" s="11"/>
      <c r="J29" s="11"/>
      <c r="K29" s="11"/>
      <c r="L29" s="11"/>
      <c r="M29" s="5"/>
      <c r="N29" s="3"/>
    </row>
    <row r="30" spans="1:14" s="7" customFormat="1" ht="14.25">
      <c r="A30" s="98" t="s">
        <v>47</v>
      </c>
      <c r="B30" s="99">
        <v>25</v>
      </c>
      <c r="C30" s="99">
        <v>35</v>
      </c>
      <c r="D30" s="103">
        <v>3632</v>
      </c>
      <c r="E30" s="159"/>
      <c r="F30" s="157"/>
      <c r="G30" s="8"/>
      <c r="H30" s="11"/>
      <c r="I30" s="11"/>
      <c r="J30" s="11"/>
      <c r="K30" s="11"/>
      <c r="L30" s="11"/>
      <c r="M30" s="5"/>
      <c r="N30" s="3"/>
    </row>
    <row r="31" spans="1:14" s="7" customFormat="1" ht="15" thickBot="1">
      <c r="A31" s="78" t="s">
        <v>48</v>
      </c>
      <c r="B31" s="80">
        <v>30</v>
      </c>
      <c r="C31" s="80">
        <v>30</v>
      </c>
      <c r="D31" s="88">
        <v>6409</v>
      </c>
      <c r="E31" s="147"/>
      <c r="F31" s="118"/>
      <c r="G31" s="8"/>
      <c r="H31" s="11"/>
      <c r="I31" s="11"/>
      <c r="J31" s="11"/>
      <c r="K31" s="11"/>
      <c r="L31" s="11"/>
      <c r="M31" s="5"/>
      <c r="N31" s="3"/>
    </row>
    <row r="32" spans="1:14" s="7" customFormat="1" ht="15.75" thickBot="1">
      <c r="A32" s="83" t="s">
        <v>6</v>
      </c>
      <c r="B32" s="84">
        <f>SUM(B17:B31)</f>
        <v>5385</v>
      </c>
      <c r="C32" s="84">
        <f>SUM(C17:C31)</f>
        <v>7822.9</v>
      </c>
      <c r="D32" s="87"/>
      <c r="E32" s="8"/>
      <c r="F32" s="118"/>
      <c r="G32" s="8"/>
      <c r="H32" s="11"/>
      <c r="I32" s="11"/>
      <c r="J32" s="11"/>
      <c r="K32" s="11"/>
      <c r="L32" s="11"/>
      <c r="M32" s="5"/>
      <c r="N32" s="3"/>
    </row>
    <row r="33" spans="1:14" s="7" customFormat="1" ht="14.25">
      <c r="A33" s="8"/>
      <c r="B33" s="8"/>
      <c r="C33" s="8"/>
      <c r="D33" s="8"/>
      <c r="E33" s="8"/>
      <c r="F33" s="118"/>
      <c r="G33" s="8"/>
      <c r="H33" s="11"/>
      <c r="I33" s="11"/>
      <c r="J33" s="11"/>
      <c r="K33" s="11"/>
      <c r="L33" s="11"/>
      <c r="M33" s="5"/>
      <c r="N33" s="3"/>
    </row>
    <row r="34" spans="1:14" s="7" customFormat="1" ht="14.25">
      <c r="A34" s="8"/>
      <c r="B34" s="8"/>
      <c r="C34" s="8"/>
      <c r="D34" s="8"/>
      <c r="E34" s="8"/>
      <c r="F34" s="118"/>
      <c r="G34" s="8"/>
      <c r="H34" s="11"/>
      <c r="I34" s="11"/>
      <c r="J34" s="11"/>
      <c r="K34" s="11"/>
      <c r="L34" s="11"/>
      <c r="M34" s="5"/>
      <c r="N34" s="3"/>
    </row>
    <row r="35" spans="1:14" s="7" customFormat="1" ht="15" thickBot="1">
      <c r="A35" s="8"/>
      <c r="B35" s="8"/>
      <c r="C35" s="8"/>
      <c r="D35" s="102" t="s">
        <v>29</v>
      </c>
      <c r="E35" s="8"/>
      <c r="F35" s="118"/>
      <c r="G35" s="8"/>
      <c r="H35" s="11"/>
      <c r="I35" s="11"/>
      <c r="J35" s="11"/>
      <c r="K35" s="11"/>
      <c r="L35" s="11"/>
      <c r="M35" s="5"/>
      <c r="N35" s="3"/>
    </row>
    <row r="36" spans="1:14" s="7" customFormat="1" ht="14.25" customHeight="1">
      <c r="A36" s="178" t="s">
        <v>136</v>
      </c>
      <c r="B36" s="180" t="s">
        <v>116</v>
      </c>
      <c r="C36" s="180" t="s">
        <v>117</v>
      </c>
      <c r="D36" s="184" t="s">
        <v>40</v>
      </c>
      <c r="E36" s="8"/>
      <c r="F36" s="118"/>
      <c r="G36" s="8"/>
      <c r="H36" s="11"/>
      <c r="I36" s="11"/>
      <c r="J36" s="11"/>
      <c r="K36" s="11"/>
      <c r="L36" s="11"/>
      <c r="M36" s="5"/>
      <c r="N36" s="3"/>
    </row>
    <row r="37" spans="1:14" s="7" customFormat="1" ht="38.25" customHeight="1" thickBot="1">
      <c r="A37" s="193"/>
      <c r="B37" s="181"/>
      <c r="C37" s="181"/>
      <c r="D37" s="185"/>
      <c r="E37" s="8"/>
      <c r="F37" s="118"/>
      <c r="G37" s="8"/>
      <c r="H37" s="11"/>
      <c r="I37" s="11"/>
      <c r="J37" s="11"/>
      <c r="K37" s="11"/>
      <c r="L37" s="11"/>
      <c r="M37" s="5"/>
      <c r="N37" s="3"/>
    </row>
    <row r="38" spans="1:14" s="7" customFormat="1" ht="14.25">
      <c r="A38" s="77" t="s">
        <v>50</v>
      </c>
      <c r="B38" s="74">
        <v>2000</v>
      </c>
      <c r="C38" s="74">
        <v>2000</v>
      </c>
      <c r="D38" s="86">
        <v>6171</v>
      </c>
      <c r="E38" s="8"/>
      <c r="F38" s="118"/>
      <c r="G38" s="8"/>
      <c r="H38" s="11"/>
      <c r="I38" s="11"/>
      <c r="J38" s="11"/>
      <c r="K38" s="11"/>
      <c r="L38" s="11"/>
      <c r="M38" s="5"/>
      <c r="N38" s="3"/>
    </row>
    <row r="39" spans="1:14" s="7" customFormat="1" ht="14.25">
      <c r="A39" s="77" t="s">
        <v>51</v>
      </c>
      <c r="B39" s="74">
        <v>3682.7</v>
      </c>
      <c r="C39" s="74">
        <v>0</v>
      </c>
      <c r="D39" s="86">
        <v>6171</v>
      </c>
      <c r="E39" s="3"/>
      <c r="F39" s="107"/>
      <c r="G39" s="3"/>
      <c r="H39" s="18"/>
      <c r="I39" s="18"/>
      <c r="J39" s="18"/>
      <c r="K39" s="18"/>
      <c r="L39" s="18"/>
      <c r="M39" s="17"/>
      <c r="N39" s="17"/>
    </row>
    <row r="40" spans="1:14" s="7" customFormat="1" ht="14.25">
      <c r="A40" s="98" t="s">
        <v>119</v>
      </c>
      <c r="B40" s="99">
        <v>0</v>
      </c>
      <c r="C40" s="99">
        <v>40</v>
      </c>
      <c r="D40" s="86">
        <v>6171</v>
      </c>
      <c r="E40" s="3"/>
      <c r="F40" s="107"/>
      <c r="G40" s="3"/>
      <c r="H40" s="18"/>
      <c r="I40" s="18"/>
      <c r="J40" s="18"/>
      <c r="K40" s="18"/>
      <c r="L40" s="18"/>
      <c r="M40" s="17"/>
      <c r="N40" s="17"/>
    </row>
    <row r="41" spans="1:14" s="7" customFormat="1" ht="14.25">
      <c r="A41" s="77" t="s">
        <v>52</v>
      </c>
      <c r="B41" s="74">
        <v>1500</v>
      </c>
      <c r="C41" s="74"/>
      <c r="D41" s="86">
        <v>6320</v>
      </c>
      <c r="E41" s="3"/>
      <c r="F41" s="107"/>
      <c r="G41" s="3"/>
      <c r="H41" s="3"/>
      <c r="I41" s="3"/>
      <c r="J41" s="3"/>
      <c r="K41" s="3"/>
      <c r="L41" s="3"/>
      <c r="M41" s="3"/>
      <c r="N41" s="3"/>
    </row>
    <row r="42" spans="1:14" s="7" customFormat="1" ht="15" thickBot="1">
      <c r="A42" s="98" t="s">
        <v>53</v>
      </c>
      <c r="B42" s="99">
        <v>106.7</v>
      </c>
      <c r="C42" s="99">
        <v>80</v>
      </c>
      <c r="D42" s="86">
        <v>6399</v>
      </c>
      <c r="E42" s="3"/>
      <c r="F42" s="136"/>
      <c r="G42" s="3"/>
      <c r="H42" s="3"/>
      <c r="I42" s="3"/>
      <c r="J42" s="3"/>
      <c r="K42" s="3"/>
      <c r="L42" s="3"/>
      <c r="M42" s="3"/>
      <c r="N42" s="3"/>
    </row>
    <row r="43" spans="1:14" s="7" customFormat="1" ht="15.75" thickBot="1">
      <c r="A43" s="81" t="s">
        <v>6</v>
      </c>
      <c r="B43" s="82">
        <f>SUM(B38:B42)</f>
        <v>7289.4</v>
      </c>
      <c r="C43" s="82">
        <f>SUM(C38:C42)</f>
        <v>2120</v>
      </c>
      <c r="D43" s="87"/>
      <c r="E43" s="3"/>
      <c r="F43" s="107"/>
      <c r="G43" s="5"/>
      <c r="H43" s="5"/>
      <c r="I43" s="9"/>
      <c r="J43" s="9"/>
      <c r="K43" s="9"/>
      <c r="L43" s="9"/>
      <c r="M43" s="5"/>
      <c r="N43" s="3"/>
    </row>
    <row r="44" spans="1:14" s="7" customFormat="1" ht="15">
      <c r="A44" s="19"/>
      <c r="B44" s="100"/>
      <c r="C44" s="100"/>
      <c r="D44" s="101"/>
      <c r="E44" s="3"/>
      <c r="F44" s="107"/>
      <c r="G44" s="5"/>
      <c r="H44" s="5"/>
      <c r="I44" s="9"/>
      <c r="J44" s="9"/>
      <c r="K44" s="9"/>
      <c r="L44" s="9"/>
      <c r="M44" s="5"/>
      <c r="N44" s="3"/>
    </row>
    <row r="45" spans="1:14" s="7" customFormat="1" ht="15">
      <c r="A45" s="19"/>
      <c r="B45" s="100"/>
      <c r="C45" s="100"/>
      <c r="D45" s="101"/>
      <c r="E45" s="3"/>
      <c r="F45" s="107"/>
      <c r="G45" s="5"/>
      <c r="H45" s="5"/>
      <c r="I45" s="9"/>
      <c r="J45" s="9"/>
      <c r="K45" s="9"/>
      <c r="L45" s="9"/>
      <c r="M45" s="5"/>
      <c r="N45" s="3"/>
    </row>
    <row r="46" spans="1:14" s="7" customFormat="1" ht="15" thickBot="1">
      <c r="A46" s="8"/>
      <c r="B46" s="8"/>
      <c r="C46" s="8"/>
      <c r="D46" s="102" t="s">
        <v>29</v>
      </c>
      <c r="E46" s="3"/>
      <c r="F46" s="107"/>
      <c r="G46" s="5"/>
      <c r="H46" s="5"/>
      <c r="I46" s="9"/>
      <c r="J46" s="9"/>
      <c r="K46" s="9"/>
      <c r="L46" s="9"/>
      <c r="M46" s="5"/>
      <c r="N46" s="3"/>
    </row>
    <row r="47" spans="1:14" s="7" customFormat="1" ht="14.25" customHeight="1">
      <c r="A47" s="178" t="s">
        <v>54</v>
      </c>
      <c r="B47" s="180" t="s">
        <v>116</v>
      </c>
      <c r="C47" s="180" t="s">
        <v>117</v>
      </c>
      <c r="D47" s="184" t="s">
        <v>40</v>
      </c>
      <c r="E47" s="3"/>
      <c r="F47" s="107"/>
      <c r="G47" s="5"/>
      <c r="H47" s="5"/>
      <c r="I47" s="9"/>
      <c r="J47" s="9"/>
      <c r="K47" s="9"/>
      <c r="L47" s="9"/>
      <c r="M47" s="5"/>
      <c r="N47" s="3"/>
    </row>
    <row r="48" spans="1:14" s="7" customFormat="1" ht="38.25" customHeight="1" thickBot="1">
      <c r="A48" s="179"/>
      <c r="B48" s="181"/>
      <c r="C48" s="181"/>
      <c r="D48" s="185"/>
      <c r="E48" s="3"/>
      <c r="F48" s="107"/>
      <c r="G48" s="5"/>
      <c r="H48" s="5"/>
      <c r="I48" s="9"/>
      <c r="J48" s="9"/>
      <c r="K48" s="9"/>
      <c r="L48" s="9"/>
      <c r="M48" s="5"/>
      <c r="N48" s="3"/>
    </row>
    <row r="49" spans="1:14" s="7" customFormat="1" ht="14.25" customHeight="1">
      <c r="A49" s="76" t="s">
        <v>120</v>
      </c>
      <c r="B49" s="79">
        <v>0</v>
      </c>
      <c r="C49" s="79">
        <v>1200</v>
      </c>
      <c r="D49" s="85">
        <v>6171</v>
      </c>
      <c r="E49" s="3"/>
      <c r="F49" s="107"/>
      <c r="G49" s="5"/>
      <c r="H49" s="5"/>
      <c r="I49" s="9"/>
      <c r="J49" s="9"/>
      <c r="K49" s="9"/>
      <c r="L49" s="9"/>
      <c r="M49" s="5"/>
      <c r="N49" s="5"/>
    </row>
    <row r="50" spans="1:14" s="7" customFormat="1" ht="14.25" customHeight="1">
      <c r="A50" s="77" t="s">
        <v>121</v>
      </c>
      <c r="B50" s="74">
        <v>0</v>
      </c>
      <c r="C50" s="74">
        <v>5</v>
      </c>
      <c r="D50" s="86">
        <v>6171</v>
      </c>
      <c r="E50" s="3"/>
      <c r="F50" s="107"/>
      <c r="G50" s="5"/>
      <c r="H50" s="5"/>
      <c r="I50" s="9"/>
      <c r="J50" s="9"/>
      <c r="K50" s="9"/>
      <c r="L50" s="9"/>
      <c r="M50" s="5"/>
      <c r="N50" s="5"/>
    </row>
    <row r="51" spans="1:14" s="7" customFormat="1" ht="14.25" customHeight="1">
      <c r="A51" s="77" t="s">
        <v>122</v>
      </c>
      <c r="B51" s="74">
        <v>0</v>
      </c>
      <c r="C51" s="74">
        <v>5</v>
      </c>
      <c r="D51" s="86">
        <v>6171</v>
      </c>
      <c r="E51" s="3"/>
      <c r="F51" s="107"/>
      <c r="G51" s="5"/>
      <c r="H51" s="5"/>
      <c r="I51" s="9"/>
      <c r="J51" s="9"/>
      <c r="K51" s="9"/>
      <c r="L51" s="9"/>
      <c r="M51" s="5"/>
      <c r="N51" s="5"/>
    </row>
    <row r="52" spans="1:14" s="7" customFormat="1" ht="14.25" customHeight="1">
      <c r="A52" s="77" t="s">
        <v>123</v>
      </c>
      <c r="B52" s="74">
        <v>0</v>
      </c>
      <c r="C52" s="74">
        <v>100</v>
      </c>
      <c r="D52" s="86">
        <v>6171</v>
      </c>
      <c r="E52" s="3"/>
      <c r="F52" s="107"/>
      <c r="G52" s="5"/>
      <c r="H52" s="5"/>
      <c r="I52" s="9"/>
      <c r="J52" s="9"/>
      <c r="K52" s="9"/>
      <c r="L52" s="9"/>
      <c r="M52" s="5"/>
      <c r="N52" s="5"/>
    </row>
    <row r="53" spans="1:14" s="7" customFormat="1" ht="14.25" customHeight="1">
      <c r="A53" s="98" t="s">
        <v>147</v>
      </c>
      <c r="B53" s="99">
        <v>0</v>
      </c>
      <c r="C53" s="99">
        <v>70</v>
      </c>
      <c r="D53" s="103">
        <v>3399</v>
      </c>
      <c r="E53" s="3"/>
      <c r="F53" s="107"/>
      <c r="G53" s="5"/>
      <c r="H53" s="5"/>
      <c r="I53" s="9"/>
      <c r="J53" s="9"/>
      <c r="K53" s="9"/>
      <c r="L53" s="9"/>
      <c r="M53" s="5"/>
      <c r="N53" s="5"/>
    </row>
    <row r="54" spans="1:14" s="7" customFormat="1" ht="14.25" customHeight="1" thickBot="1">
      <c r="A54" s="105" t="s">
        <v>124</v>
      </c>
      <c r="B54" s="99">
        <v>0</v>
      </c>
      <c r="C54" s="99">
        <v>50</v>
      </c>
      <c r="D54" s="88">
        <v>3639</v>
      </c>
      <c r="E54" s="3"/>
      <c r="F54" s="107"/>
      <c r="G54" s="5"/>
      <c r="H54" s="5"/>
      <c r="I54" s="9"/>
      <c r="J54" s="9"/>
      <c r="K54" s="9"/>
      <c r="L54" s="9"/>
      <c r="M54" s="5"/>
      <c r="N54" s="5"/>
    </row>
    <row r="55" spans="1:14" s="3" customFormat="1" ht="15.75" thickBot="1">
      <c r="A55" s="81" t="s">
        <v>6</v>
      </c>
      <c r="B55" s="82">
        <f>SUM(B49:B49)</f>
        <v>0</v>
      </c>
      <c r="C55" s="82">
        <f>SUM(C49:C54)</f>
        <v>1430</v>
      </c>
      <c r="D55" s="87"/>
      <c r="F55" s="107"/>
      <c r="G55" s="5"/>
      <c r="H55" s="5"/>
      <c r="I55" s="22"/>
      <c r="J55" s="22"/>
      <c r="K55" s="22"/>
      <c r="L55" s="22"/>
      <c r="M55" s="5"/>
      <c r="N55" s="5"/>
    </row>
    <row r="56" spans="1:14" s="3" customFormat="1" ht="15">
      <c r="A56" s="19"/>
      <c r="B56" s="100"/>
      <c r="C56" s="100"/>
      <c r="D56" s="101"/>
      <c r="F56" s="107"/>
      <c r="G56" s="5"/>
      <c r="H56" s="5"/>
      <c r="I56" s="22"/>
      <c r="J56" s="22"/>
      <c r="K56" s="22"/>
      <c r="L56" s="22"/>
      <c r="M56" s="5"/>
      <c r="N56" s="5"/>
    </row>
    <row r="57" spans="6:14" s="3" customFormat="1" ht="18" customHeight="1">
      <c r="F57" s="107"/>
      <c r="G57" s="5"/>
      <c r="H57" s="5"/>
      <c r="I57" s="22"/>
      <c r="J57" s="22"/>
      <c r="K57" s="22"/>
      <c r="L57" s="22"/>
      <c r="M57" s="5"/>
      <c r="N57" s="5"/>
    </row>
    <row r="58" spans="1:14" s="3" customFormat="1" ht="15" customHeight="1" thickBot="1">
      <c r="A58" s="8"/>
      <c r="B58" s="8"/>
      <c r="C58" s="8"/>
      <c r="D58" s="102" t="s">
        <v>29</v>
      </c>
      <c r="F58" s="107"/>
      <c r="G58" s="5"/>
      <c r="H58" s="5"/>
      <c r="I58" s="22"/>
      <c r="J58" s="22"/>
      <c r="K58" s="22"/>
      <c r="L58" s="22"/>
      <c r="M58" s="5"/>
      <c r="N58" s="5"/>
    </row>
    <row r="59" spans="1:14" s="3" customFormat="1" ht="12.75" customHeight="1">
      <c r="A59" s="178" t="s">
        <v>7</v>
      </c>
      <c r="B59" s="180" t="s">
        <v>116</v>
      </c>
      <c r="C59" s="180" t="s">
        <v>117</v>
      </c>
      <c r="D59" s="184" t="s">
        <v>40</v>
      </c>
      <c r="F59" s="107"/>
      <c r="G59" s="5"/>
      <c r="H59" s="5"/>
      <c r="I59" s="22"/>
      <c r="J59" s="22"/>
      <c r="K59" s="22"/>
      <c r="L59" s="22"/>
      <c r="M59" s="5"/>
      <c r="N59" s="5"/>
    </row>
    <row r="60" spans="1:14" s="3" customFormat="1" ht="38.25" customHeight="1" thickBot="1">
      <c r="A60" s="179"/>
      <c r="B60" s="181"/>
      <c r="C60" s="181"/>
      <c r="D60" s="185"/>
      <c r="F60" s="107"/>
      <c r="G60" s="5"/>
      <c r="H60" s="5"/>
      <c r="I60" s="22"/>
      <c r="J60" s="22"/>
      <c r="K60" s="22"/>
      <c r="L60" s="22"/>
      <c r="M60" s="5"/>
      <c r="N60" s="5"/>
    </row>
    <row r="61" spans="1:14" s="3" customFormat="1" ht="14.25">
      <c r="A61" s="76" t="s">
        <v>86</v>
      </c>
      <c r="B61" s="79">
        <v>1500</v>
      </c>
      <c r="C61" s="79">
        <f>1700+250</f>
        <v>1950</v>
      </c>
      <c r="D61" s="115">
        <v>3111</v>
      </c>
      <c r="F61" s="107"/>
      <c r="G61" s="5"/>
      <c r="H61" s="5"/>
      <c r="I61" s="22"/>
      <c r="J61" s="22"/>
      <c r="K61" s="22"/>
      <c r="L61" s="22"/>
      <c r="M61" s="5"/>
      <c r="N61" s="5"/>
    </row>
    <row r="62" spans="1:14" s="3" customFormat="1" ht="14.25">
      <c r="A62" s="77" t="s">
        <v>87</v>
      </c>
      <c r="B62" s="74">
        <v>1300</v>
      </c>
      <c r="C62" s="74">
        <v>1305</v>
      </c>
      <c r="D62" s="156">
        <v>3111</v>
      </c>
      <c r="F62" s="107"/>
      <c r="G62" s="5"/>
      <c r="H62" s="5"/>
      <c r="I62" s="22"/>
      <c r="J62" s="22"/>
      <c r="K62" s="22"/>
      <c r="L62" s="22"/>
      <c r="M62" s="5"/>
      <c r="N62" s="5"/>
    </row>
    <row r="63" spans="1:14" s="3" customFormat="1" ht="14.25">
      <c r="A63" s="77" t="s">
        <v>88</v>
      </c>
      <c r="B63" s="74">
        <v>2200</v>
      </c>
      <c r="C63" s="74">
        <v>2260</v>
      </c>
      <c r="D63" s="156">
        <v>3111</v>
      </c>
      <c r="F63" s="107"/>
      <c r="G63" s="5"/>
      <c r="H63" s="5"/>
      <c r="I63" s="22"/>
      <c r="J63" s="22"/>
      <c r="K63" s="22"/>
      <c r="L63" s="22"/>
      <c r="M63" s="5"/>
      <c r="N63" s="5"/>
    </row>
    <row r="64" spans="1:14" s="3" customFormat="1" ht="14.25">
      <c r="A64" s="77" t="s">
        <v>89</v>
      </c>
      <c r="B64" s="74">
        <v>1300</v>
      </c>
      <c r="C64" s="74">
        <v>1500</v>
      </c>
      <c r="D64" s="156">
        <v>3111</v>
      </c>
      <c r="F64" s="107"/>
      <c r="G64" s="5"/>
      <c r="H64" s="5"/>
      <c r="I64" s="22"/>
      <c r="J64" s="22"/>
      <c r="K64" s="22"/>
      <c r="L64" s="22"/>
      <c r="M64" s="5"/>
      <c r="N64" s="5"/>
    </row>
    <row r="65" spans="1:14" s="3" customFormat="1" ht="14.25">
      <c r="A65" s="77" t="s">
        <v>90</v>
      </c>
      <c r="B65" s="74">
        <v>1200</v>
      </c>
      <c r="C65" s="74">
        <v>1300</v>
      </c>
      <c r="D65" s="156">
        <v>3111</v>
      </c>
      <c r="F65" s="107"/>
      <c r="G65" s="5"/>
      <c r="H65" s="5"/>
      <c r="I65" s="22"/>
      <c r="J65" s="22"/>
      <c r="K65" s="22"/>
      <c r="L65" s="22"/>
      <c r="M65" s="5"/>
      <c r="N65" s="5"/>
    </row>
    <row r="66" spans="1:14" s="3" customFormat="1" ht="14.25">
      <c r="A66" s="77" t="s">
        <v>91</v>
      </c>
      <c r="B66" s="74">
        <v>1300</v>
      </c>
      <c r="C66" s="74">
        <v>1350</v>
      </c>
      <c r="D66" s="156">
        <v>3111</v>
      </c>
      <c r="F66" s="107"/>
      <c r="G66" s="5"/>
      <c r="H66" s="5"/>
      <c r="I66" s="22"/>
      <c r="J66" s="22"/>
      <c r="K66" s="22"/>
      <c r="L66" s="22"/>
      <c r="M66" s="5"/>
      <c r="N66" s="5"/>
    </row>
    <row r="67" spans="1:14" s="3" customFormat="1" ht="14.25">
      <c r="A67" s="77" t="s">
        <v>92</v>
      </c>
      <c r="B67" s="74">
        <v>1000</v>
      </c>
      <c r="C67" s="74">
        <v>1200</v>
      </c>
      <c r="D67" s="156">
        <v>3111</v>
      </c>
      <c r="F67" s="107"/>
      <c r="G67" s="5"/>
      <c r="H67" s="5"/>
      <c r="I67" s="22"/>
      <c r="J67" s="22"/>
      <c r="K67" s="22"/>
      <c r="L67" s="22"/>
      <c r="M67" s="5"/>
      <c r="N67" s="5"/>
    </row>
    <row r="68" spans="1:14" s="3" customFormat="1" ht="14.25">
      <c r="A68" s="77" t="s">
        <v>93</v>
      </c>
      <c r="B68" s="74">
        <v>900</v>
      </c>
      <c r="C68" s="74">
        <v>1400</v>
      </c>
      <c r="D68" s="156">
        <v>3111</v>
      </c>
      <c r="F68" s="107"/>
      <c r="G68" s="5"/>
      <c r="H68" s="5"/>
      <c r="I68" s="22"/>
      <c r="J68" s="22"/>
      <c r="K68" s="22"/>
      <c r="L68" s="22"/>
      <c r="M68" s="5"/>
      <c r="N68" s="5"/>
    </row>
    <row r="69" spans="1:14" s="3" customFormat="1" ht="14.25">
      <c r="A69" s="77" t="s">
        <v>94</v>
      </c>
      <c r="B69" s="74">
        <v>1100</v>
      </c>
      <c r="C69" s="74">
        <v>1200</v>
      </c>
      <c r="D69" s="156">
        <v>3111</v>
      </c>
      <c r="F69" s="107"/>
      <c r="G69" s="5"/>
      <c r="H69" s="5"/>
      <c r="I69" s="22"/>
      <c r="J69" s="22"/>
      <c r="K69" s="22"/>
      <c r="L69" s="22"/>
      <c r="M69" s="5"/>
      <c r="N69" s="5"/>
    </row>
    <row r="70" spans="1:14" s="3" customFormat="1" ht="14.25">
      <c r="A70" s="77" t="s">
        <v>95</v>
      </c>
      <c r="B70" s="74">
        <v>1000</v>
      </c>
      <c r="C70" s="74">
        <v>1400</v>
      </c>
      <c r="D70" s="156">
        <v>3111</v>
      </c>
      <c r="F70" s="107"/>
      <c r="G70" s="5"/>
      <c r="H70" s="5"/>
      <c r="I70" s="22"/>
      <c r="J70" s="22"/>
      <c r="K70" s="22"/>
      <c r="L70" s="22"/>
      <c r="M70" s="5"/>
      <c r="N70" s="5"/>
    </row>
    <row r="71" spans="1:14" s="3" customFormat="1" ht="14.25">
      <c r="A71" s="146" t="s">
        <v>96</v>
      </c>
      <c r="B71" s="73">
        <v>3900</v>
      </c>
      <c r="C71" s="73">
        <v>4100</v>
      </c>
      <c r="D71" s="139">
        <v>3113</v>
      </c>
      <c r="F71" s="107"/>
      <c r="G71" s="92"/>
      <c r="H71" s="5"/>
      <c r="I71" s="22"/>
      <c r="J71" s="22"/>
      <c r="K71" s="22"/>
      <c r="L71" s="22"/>
      <c r="M71" s="5"/>
      <c r="N71" s="5"/>
    </row>
    <row r="72" spans="1:14" s="3" customFormat="1" ht="14.25">
      <c r="A72" s="146" t="s">
        <v>97</v>
      </c>
      <c r="B72" s="73">
        <v>4800</v>
      </c>
      <c r="C72" s="73">
        <v>5000</v>
      </c>
      <c r="D72" s="139">
        <v>3113</v>
      </c>
      <c r="F72" s="107"/>
      <c r="G72" s="92"/>
      <c r="H72" s="5"/>
      <c r="I72" s="22"/>
      <c r="J72" s="22"/>
      <c r="K72" s="22"/>
      <c r="L72" s="22"/>
      <c r="M72" s="5"/>
      <c r="N72" s="5"/>
    </row>
    <row r="73" spans="1:14" s="3" customFormat="1" ht="14.25">
      <c r="A73" s="146" t="s">
        <v>98</v>
      </c>
      <c r="B73" s="73">
        <v>9600</v>
      </c>
      <c r="C73" s="73">
        <v>9800</v>
      </c>
      <c r="D73" s="139">
        <v>3113</v>
      </c>
      <c r="F73" s="107"/>
      <c r="G73" s="92"/>
      <c r="H73" s="5"/>
      <c r="I73" s="22"/>
      <c r="J73" s="22"/>
      <c r="K73" s="22"/>
      <c r="L73" s="22"/>
      <c r="M73" s="5"/>
      <c r="N73" s="5"/>
    </row>
    <row r="74" spans="1:14" s="3" customFormat="1" ht="14.25">
      <c r="A74" s="146" t="s">
        <v>99</v>
      </c>
      <c r="B74" s="73">
        <v>8000</v>
      </c>
      <c r="C74" s="73">
        <v>8200</v>
      </c>
      <c r="D74" s="139">
        <v>3113</v>
      </c>
      <c r="F74" s="107"/>
      <c r="G74" s="92"/>
      <c r="H74" s="5"/>
      <c r="I74" s="22"/>
      <c r="J74" s="22"/>
      <c r="K74" s="22"/>
      <c r="L74" s="22"/>
      <c r="M74" s="5"/>
      <c r="N74" s="5"/>
    </row>
    <row r="75" spans="1:14" s="3" customFormat="1" ht="14.25">
      <c r="A75" s="146" t="s">
        <v>100</v>
      </c>
      <c r="B75" s="73">
        <v>4100</v>
      </c>
      <c r="C75" s="73">
        <v>4300</v>
      </c>
      <c r="D75" s="139">
        <v>3113</v>
      </c>
      <c r="F75" s="107"/>
      <c r="G75" s="92"/>
      <c r="H75" s="5"/>
      <c r="I75" s="22"/>
      <c r="J75" s="22"/>
      <c r="K75" s="22"/>
      <c r="L75" s="22"/>
      <c r="M75" s="5"/>
      <c r="N75" s="5"/>
    </row>
    <row r="76" spans="1:14" s="3" customFormat="1" ht="14.25">
      <c r="A76" s="146" t="s">
        <v>101</v>
      </c>
      <c r="B76" s="73">
        <v>3300</v>
      </c>
      <c r="C76" s="73">
        <f>3500+600</f>
        <v>4100</v>
      </c>
      <c r="D76" s="139">
        <v>3113</v>
      </c>
      <c r="F76" s="107"/>
      <c r="G76" s="92"/>
      <c r="H76" s="5"/>
      <c r="I76" s="22"/>
      <c r="J76" s="22"/>
      <c r="K76" s="22"/>
      <c r="L76" s="22"/>
      <c r="M76" s="5"/>
      <c r="N76" s="5"/>
    </row>
    <row r="77" spans="1:14" s="3" customFormat="1" ht="14.25">
      <c r="A77" s="77" t="s">
        <v>55</v>
      </c>
      <c r="B77" s="74">
        <v>270</v>
      </c>
      <c r="C77" s="74">
        <v>341</v>
      </c>
      <c r="D77" s="86">
        <v>3111</v>
      </c>
      <c r="F77" s="107"/>
      <c r="G77" s="5"/>
      <c r="H77" s="5"/>
      <c r="I77" s="22"/>
      <c r="J77" s="22"/>
      <c r="K77" s="22"/>
      <c r="L77" s="22"/>
      <c r="M77" s="5"/>
      <c r="N77" s="5"/>
    </row>
    <row r="78" spans="1:14" s="3" customFormat="1" ht="14.25">
      <c r="A78" s="77" t="s">
        <v>56</v>
      </c>
      <c r="B78" s="74">
        <v>322</v>
      </c>
      <c r="C78" s="74">
        <v>225</v>
      </c>
      <c r="D78" s="86">
        <v>3113</v>
      </c>
      <c r="F78" s="107"/>
      <c r="G78" s="5"/>
      <c r="H78" s="5"/>
      <c r="I78" s="22"/>
      <c r="J78" s="22"/>
      <c r="K78" s="22"/>
      <c r="L78" s="22"/>
      <c r="M78" s="5"/>
      <c r="N78" s="5"/>
    </row>
    <row r="79" spans="1:14" s="3" customFormat="1" ht="15" thickBot="1">
      <c r="A79" s="105" t="s">
        <v>57</v>
      </c>
      <c r="B79" s="106">
        <v>513</v>
      </c>
      <c r="C79" s="106">
        <v>500</v>
      </c>
      <c r="D79" s="88">
        <v>3111</v>
      </c>
      <c r="F79" s="107"/>
      <c r="G79" s="5"/>
      <c r="H79" s="5"/>
      <c r="I79" s="22"/>
      <c r="J79" s="22"/>
      <c r="K79" s="22"/>
      <c r="L79" s="22"/>
      <c r="M79" s="5"/>
      <c r="N79" s="5"/>
    </row>
    <row r="80" spans="1:14" s="3" customFormat="1" ht="15.75" thickBot="1">
      <c r="A80" s="83" t="s">
        <v>6</v>
      </c>
      <c r="B80" s="84">
        <f>SUM(B61:B79)</f>
        <v>47605</v>
      </c>
      <c r="C80" s="84">
        <f>SUM(C61:C79)</f>
        <v>51431</v>
      </c>
      <c r="D80" s="104"/>
      <c r="F80" s="107"/>
      <c r="G80" s="5"/>
      <c r="H80" s="5"/>
      <c r="I80" s="22"/>
      <c r="J80" s="22"/>
      <c r="K80" s="22"/>
      <c r="L80" s="22"/>
      <c r="M80" s="5"/>
      <c r="N80" s="5"/>
    </row>
    <row r="81" spans="2:14" s="3" customFormat="1" ht="12.75">
      <c r="B81" s="107"/>
      <c r="F81" s="107"/>
      <c r="G81" s="5"/>
      <c r="H81" s="5"/>
      <c r="I81" s="22"/>
      <c r="J81" s="22"/>
      <c r="K81" s="22"/>
      <c r="L81" s="22"/>
      <c r="M81" s="5"/>
      <c r="N81" s="5"/>
    </row>
    <row r="82" spans="2:14" s="3" customFormat="1" ht="12.75">
      <c r="B82" s="107"/>
      <c r="F82" s="107"/>
      <c r="G82" s="5"/>
      <c r="H82" s="5"/>
      <c r="I82" s="22"/>
      <c r="J82" s="22"/>
      <c r="K82" s="22"/>
      <c r="L82" s="22"/>
      <c r="M82" s="5"/>
      <c r="N82" s="5"/>
    </row>
    <row r="83" spans="1:14" s="3" customFormat="1" ht="15" thickBot="1">
      <c r="A83" s="8"/>
      <c r="B83" s="8"/>
      <c r="C83" s="8"/>
      <c r="D83" s="102" t="s">
        <v>29</v>
      </c>
      <c r="F83" s="107"/>
      <c r="G83" s="5"/>
      <c r="H83" s="5"/>
      <c r="I83" s="22"/>
      <c r="J83" s="22"/>
      <c r="K83" s="22"/>
      <c r="L83" s="22"/>
      <c r="M83" s="5"/>
      <c r="N83" s="5"/>
    </row>
    <row r="84" spans="1:14" s="3" customFormat="1" ht="12.75" customHeight="1">
      <c r="A84" s="178" t="s">
        <v>143</v>
      </c>
      <c r="B84" s="180" t="s">
        <v>116</v>
      </c>
      <c r="C84" s="180" t="s">
        <v>117</v>
      </c>
      <c r="D84" s="184" t="s">
        <v>40</v>
      </c>
      <c r="F84" s="107"/>
      <c r="G84" s="5"/>
      <c r="H84" s="5"/>
      <c r="I84" s="22"/>
      <c r="J84" s="22"/>
      <c r="K84" s="22"/>
      <c r="L84" s="22"/>
      <c r="M84" s="5"/>
      <c r="N84" s="5"/>
    </row>
    <row r="85" spans="1:14" s="3" customFormat="1" ht="38.25" customHeight="1" thickBot="1">
      <c r="A85" s="179"/>
      <c r="B85" s="181"/>
      <c r="C85" s="181"/>
      <c r="D85" s="185"/>
      <c r="F85" s="107"/>
      <c r="G85" s="5"/>
      <c r="H85" s="5"/>
      <c r="I85" s="22"/>
      <c r="J85" s="22"/>
      <c r="K85" s="22"/>
      <c r="L85" s="22"/>
      <c r="M85" s="5"/>
      <c r="N85" s="26"/>
    </row>
    <row r="86" spans="1:14" s="3" customFormat="1" ht="14.25">
      <c r="A86" s="76" t="s">
        <v>49</v>
      </c>
      <c r="B86" s="79">
        <v>840</v>
      </c>
      <c r="C86" s="79">
        <v>820</v>
      </c>
      <c r="D86" s="85">
        <v>3639</v>
      </c>
      <c r="F86" s="107"/>
      <c r="G86" s="5"/>
      <c r="H86" s="5"/>
      <c r="I86" s="22"/>
      <c r="J86" s="22"/>
      <c r="K86" s="22"/>
      <c r="L86" s="22"/>
      <c r="M86" s="5"/>
      <c r="N86" s="5"/>
    </row>
    <row r="87" spans="1:14" s="3" customFormat="1" ht="14.25">
      <c r="A87" s="146" t="s">
        <v>58</v>
      </c>
      <c r="B87" s="73">
        <v>70</v>
      </c>
      <c r="C87" s="73">
        <v>200</v>
      </c>
      <c r="D87" s="139">
        <v>2212</v>
      </c>
      <c r="F87" s="107"/>
      <c r="G87" s="5"/>
      <c r="H87" s="5"/>
      <c r="I87" s="22"/>
      <c r="J87" s="22"/>
      <c r="K87" s="22"/>
      <c r="L87" s="22"/>
      <c r="M87" s="5"/>
      <c r="N87" s="5"/>
    </row>
    <row r="88" spans="1:14" s="3" customFormat="1" ht="14.25">
      <c r="A88" s="77" t="s">
        <v>59</v>
      </c>
      <c r="B88" s="74">
        <v>40</v>
      </c>
      <c r="C88" s="74">
        <v>0</v>
      </c>
      <c r="D88" s="86">
        <v>3421</v>
      </c>
      <c r="F88" s="107"/>
      <c r="G88" s="5"/>
      <c r="H88" s="5"/>
      <c r="I88" s="22"/>
      <c r="J88" s="22"/>
      <c r="K88" s="22"/>
      <c r="L88" s="22"/>
      <c r="M88" s="5"/>
      <c r="N88" s="5"/>
    </row>
    <row r="89" spans="1:14" s="3" customFormat="1" ht="14.25">
      <c r="A89" s="77" t="s">
        <v>111</v>
      </c>
      <c r="B89" s="74">
        <v>50</v>
      </c>
      <c r="C89" s="74">
        <v>0</v>
      </c>
      <c r="D89" s="86">
        <v>3619</v>
      </c>
      <c r="F89" s="107"/>
      <c r="G89" s="5"/>
      <c r="H89" s="5"/>
      <c r="I89" s="22"/>
      <c r="J89" s="22"/>
      <c r="K89" s="22"/>
      <c r="L89" s="22"/>
      <c r="M89" s="5"/>
      <c r="N89" s="5"/>
    </row>
    <row r="90" spans="1:14" s="3" customFormat="1" ht="14.25" customHeight="1" thickBot="1">
      <c r="A90" s="98" t="s">
        <v>60</v>
      </c>
      <c r="B90" s="99">
        <v>50</v>
      </c>
      <c r="C90" s="99">
        <v>150</v>
      </c>
      <c r="D90" s="103">
        <v>3639</v>
      </c>
      <c r="F90" s="107"/>
      <c r="G90" s="5"/>
      <c r="H90" s="5"/>
      <c r="I90" s="22"/>
      <c r="J90" s="22"/>
      <c r="K90" s="22"/>
      <c r="L90" s="22"/>
      <c r="M90" s="5"/>
      <c r="N90" s="5"/>
    </row>
    <row r="91" spans="1:14" s="3" customFormat="1" ht="15.75" thickBot="1">
      <c r="A91" s="81" t="s">
        <v>6</v>
      </c>
      <c r="B91" s="82">
        <f>SUM(B86:B90)</f>
        <v>1050</v>
      </c>
      <c r="C91" s="82">
        <f>SUM(C86:C90)</f>
        <v>1170</v>
      </c>
      <c r="D91" s="87"/>
      <c r="F91" s="107"/>
      <c r="G91" s="5"/>
      <c r="H91" s="5"/>
      <c r="I91" s="22"/>
      <c r="J91" s="22"/>
      <c r="K91" s="22"/>
      <c r="L91" s="22"/>
      <c r="M91" s="5"/>
      <c r="N91" s="5"/>
    </row>
    <row r="92" spans="2:14" s="3" customFormat="1" ht="12.75">
      <c r="B92" s="93"/>
      <c r="F92" s="107"/>
      <c r="G92" s="5"/>
      <c r="H92" s="5"/>
      <c r="I92" s="22"/>
      <c r="J92" s="22"/>
      <c r="K92" s="22"/>
      <c r="L92" s="22"/>
      <c r="M92" s="5"/>
      <c r="N92" s="5"/>
    </row>
    <row r="93" spans="2:14" s="3" customFormat="1" ht="12.75">
      <c r="B93" s="93"/>
      <c r="F93" s="107"/>
      <c r="G93" s="5"/>
      <c r="H93" s="5"/>
      <c r="I93" s="22"/>
      <c r="J93" s="22"/>
      <c r="K93" s="22"/>
      <c r="L93" s="22"/>
      <c r="M93" s="5"/>
      <c r="N93" s="5"/>
    </row>
    <row r="94" spans="1:8" s="3" customFormat="1" ht="15" thickBot="1">
      <c r="A94" s="8"/>
      <c r="B94" s="8"/>
      <c r="C94" s="8"/>
      <c r="D94" s="102" t="s">
        <v>29</v>
      </c>
      <c r="F94" s="107"/>
      <c r="H94" s="5"/>
    </row>
    <row r="95" spans="1:13" s="3" customFormat="1" ht="18" customHeight="1">
      <c r="A95" s="178" t="s">
        <v>137</v>
      </c>
      <c r="B95" s="180" t="s">
        <v>116</v>
      </c>
      <c r="C95" s="180" t="s">
        <v>117</v>
      </c>
      <c r="D95" s="184" t="s">
        <v>40</v>
      </c>
      <c r="F95" s="107"/>
      <c r="H95" s="5"/>
      <c r="M95" s="5"/>
    </row>
    <row r="96" spans="1:8" s="3" customFormat="1" ht="38.25" customHeight="1" thickBot="1">
      <c r="A96" s="179"/>
      <c r="B96" s="181"/>
      <c r="C96" s="181"/>
      <c r="D96" s="185"/>
      <c r="F96" s="107"/>
      <c r="H96" s="5"/>
    </row>
    <row r="97" spans="1:14" s="3" customFormat="1" ht="15">
      <c r="A97" s="76" t="s">
        <v>58</v>
      </c>
      <c r="B97" s="79">
        <f>800+600</f>
        <v>1400</v>
      </c>
      <c r="C97" s="79">
        <v>1600</v>
      </c>
      <c r="D97" s="85">
        <v>2212</v>
      </c>
      <c r="E97" s="186"/>
      <c r="F97" s="188"/>
      <c r="G97" s="186"/>
      <c r="H97" s="14"/>
      <c r="I97" s="186"/>
      <c r="J97" s="187"/>
      <c r="K97" s="187"/>
      <c r="L97" s="187"/>
      <c r="M97" s="195"/>
      <c r="N97" s="195"/>
    </row>
    <row r="98" spans="1:14" s="3" customFormat="1" ht="14.25">
      <c r="A98" s="77" t="s">
        <v>62</v>
      </c>
      <c r="B98" s="74">
        <f>50+350+220</f>
        <v>620</v>
      </c>
      <c r="C98" s="74">
        <v>640</v>
      </c>
      <c r="D98" s="86">
        <v>2219</v>
      </c>
      <c r="E98" s="187"/>
      <c r="F98" s="189"/>
      <c r="G98" s="187"/>
      <c r="H98" s="14"/>
      <c r="I98" s="14"/>
      <c r="J98" s="14"/>
      <c r="K98" s="14"/>
      <c r="L98" s="14"/>
      <c r="M98" s="14"/>
      <c r="N98" s="89"/>
    </row>
    <row r="99" spans="1:13" s="3" customFormat="1" ht="14.25">
      <c r="A99" s="77" t="s">
        <v>61</v>
      </c>
      <c r="B99" s="74">
        <f>210+180</f>
        <v>390</v>
      </c>
      <c r="C99" s="74">
        <v>650</v>
      </c>
      <c r="D99" s="86">
        <v>2229</v>
      </c>
      <c r="F99" s="107"/>
      <c r="H99" s="11"/>
      <c r="I99" s="11"/>
      <c r="J99" s="11"/>
      <c r="K99" s="11"/>
      <c r="L99" s="11"/>
      <c r="M99" s="5"/>
    </row>
    <row r="100" spans="1:13" s="3" customFormat="1" ht="14.25" customHeight="1">
      <c r="A100" s="77" t="s">
        <v>63</v>
      </c>
      <c r="B100" s="74">
        <v>30</v>
      </c>
      <c r="C100" s="74">
        <v>310</v>
      </c>
      <c r="D100" s="86">
        <v>3639</v>
      </c>
      <c r="F100" s="107"/>
      <c r="H100" s="11"/>
      <c r="I100" s="11"/>
      <c r="J100" s="11"/>
      <c r="K100" s="11"/>
      <c r="L100" s="11"/>
      <c r="M100" s="5"/>
    </row>
    <row r="101" spans="1:13" s="3" customFormat="1" ht="14.25" customHeight="1">
      <c r="A101" s="77" t="s">
        <v>64</v>
      </c>
      <c r="B101" s="74">
        <f>60+100</f>
        <v>160</v>
      </c>
      <c r="C101" s="74">
        <v>600</v>
      </c>
      <c r="D101" s="86">
        <v>3699</v>
      </c>
      <c r="F101" s="107"/>
      <c r="H101" s="11"/>
      <c r="I101" s="11"/>
      <c r="J101" s="11"/>
      <c r="K101" s="11"/>
      <c r="L101" s="11"/>
      <c r="M101" s="5"/>
    </row>
    <row r="102" spans="1:13" s="3" customFormat="1" ht="15" thickBot="1">
      <c r="A102" s="98" t="s">
        <v>65</v>
      </c>
      <c r="B102" s="99">
        <v>400</v>
      </c>
      <c r="C102" s="99">
        <v>450</v>
      </c>
      <c r="D102" s="103">
        <v>3722</v>
      </c>
      <c r="F102" s="107"/>
      <c r="H102" s="11"/>
      <c r="I102" s="11"/>
      <c r="J102" s="11"/>
      <c r="K102" s="11"/>
      <c r="L102" s="11"/>
      <c r="M102" s="5"/>
    </row>
    <row r="103" spans="1:13" s="3" customFormat="1" ht="15.75" thickBot="1">
      <c r="A103" s="81" t="s">
        <v>6</v>
      </c>
      <c r="B103" s="82">
        <f>SUM(B97:B102)</f>
        <v>3000</v>
      </c>
      <c r="C103" s="82">
        <f>SUM(C97:C102)</f>
        <v>4250</v>
      </c>
      <c r="D103" s="87"/>
      <c r="F103" s="107"/>
      <c r="H103" s="11"/>
      <c r="I103" s="11"/>
      <c r="J103" s="11"/>
      <c r="K103" s="11"/>
      <c r="L103" s="11"/>
      <c r="M103" s="5"/>
    </row>
    <row r="104" spans="1:13" s="3" customFormat="1" ht="12.75">
      <c r="A104" s="94"/>
      <c r="B104" s="94"/>
      <c r="C104" s="94"/>
      <c r="F104" s="107"/>
      <c r="H104" s="11"/>
      <c r="I104" s="11"/>
      <c r="J104" s="11"/>
      <c r="K104" s="11"/>
      <c r="L104" s="11"/>
      <c r="M104" s="5"/>
    </row>
    <row r="105" spans="1:13" s="3" customFormat="1" ht="15" thickBot="1">
      <c r="A105" s="8"/>
      <c r="B105" s="8"/>
      <c r="C105" s="8"/>
      <c r="D105" s="102" t="s">
        <v>29</v>
      </c>
      <c r="F105" s="107"/>
      <c r="H105" s="11"/>
      <c r="I105" s="11"/>
      <c r="J105" s="11"/>
      <c r="K105" s="11"/>
      <c r="L105" s="11"/>
      <c r="M105" s="5"/>
    </row>
    <row r="106" spans="1:13" s="3" customFormat="1" ht="12.75" customHeight="1">
      <c r="A106" s="178" t="s">
        <v>23</v>
      </c>
      <c r="B106" s="180" t="s">
        <v>116</v>
      </c>
      <c r="C106" s="180" t="s">
        <v>117</v>
      </c>
      <c r="D106" s="184" t="s">
        <v>40</v>
      </c>
      <c r="F106" s="107"/>
      <c r="H106" s="11"/>
      <c r="I106" s="11"/>
      <c r="J106" s="11"/>
      <c r="K106" s="11"/>
      <c r="L106" s="11"/>
      <c r="M106" s="5"/>
    </row>
    <row r="107" spans="1:13" s="3" customFormat="1" ht="38.25" customHeight="1" thickBot="1">
      <c r="A107" s="179"/>
      <c r="B107" s="181"/>
      <c r="C107" s="181"/>
      <c r="D107" s="185"/>
      <c r="F107" s="107"/>
      <c r="H107" s="11"/>
      <c r="I107" s="11"/>
      <c r="J107" s="11"/>
      <c r="K107" s="11"/>
      <c r="L107" s="11"/>
      <c r="M107" s="5"/>
    </row>
    <row r="108" spans="1:13" s="3" customFormat="1" ht="14.25">
      <c r="A108" s="76" t="s">
        <v>81</v>
      </c>
      <c r="B108" s="79">
        <v>250</v>
      </c>
      <c r="C108" s="79">
        <v>300</v>
      </c>
      <c r="D108" s="115">
        <v>2219</v>
      </c>
      <c r="F108" s="107"/>
      <c r="H108" s="11"/>
      <c r="I108" s="11"/>
      <c r="J108" s="11"/>
      <c r="K108" s="11"/>
      <c r="L108" s="11"/>
      <c r="M108" s="5"/>
    </row>
    <row r="109" spans="1:13" s="3" customFormat="1" ht="14.25">
      <c r="A109" s="77" t="s">
        <v>59</v>
      </c>
      <c r="B109" s="74">
        <v>0</v>
      </c>
      <c r="C109" s="74">
        <v>500</v>
      </c>
      <c r="D109" s="86">
        <v>3421</v>
      </c>
      <c r="F109" s="107"/>
      <c r="H109" s="11"/>
      <c r="I109" s="11"/>
      <c r="J109" s="11"/>
      <c r="K109" s="11"/>
      <c r="L109" s="11"/>
      <c r="M109" s="5"/>
    </row>
    <row r="110" spans="1:13" s="3" customFormat="1" ht="14.25">
      <c r="A110" s="77" t="s">
        <v>66</v>
      </c>
      <c r="B110" s="74">
        <v>174</v>
      </c>
      <c r="C110" s="74">
        <v>174</v>
      </c>
      <c r="D110" s="86">
        <v>3716</v>
      </c>
      <c r="F110" s="107"/>
      <c r="H110" s="11"/>
      <c r="I110" s="11"/>
      <c r="J110" s="11"/>
      <c r="K110" s="11"/>
      <c r="L110" s="11"/>
      <c r="M110" s="5"/>
    </row>
    <row r="111" spans="1:13" s="3" customFormat="1" ht="14.25">
      <c r="A111" s="77" t="s">
        <v>65</v>
      </c>
      <c r="B111" s="74">
        <v>800</v>
      </c>
      <c r="C111" s="74">
        <v>900</v>
      </c>
      <c r="D111" s="86">
        <v>3722</v>
      </c>
      <c r="F111" s="107"/>
      <c r="H111" s="11"/>
      <c r="I111" s="11"/>
      <c r="J111" s="11"/>
      <c r="K111" s="11"/>
      <c r="L111" s="11"/>
      <c r="M111" s="5"/>
    </row>
    <row r="112" spans="1:13" s="3" customFormat="1" ht="14.25" customHeight="1">
      <c r="A112" s="77" t="s">
        <v>67</v>
      </c>
      <c r="B112" s="74">
        <v>5</v>
      </c>
      <c r="C112" s="74">
        <v>5</v>
      </c>
      <c r="D112" s="86">
        <v>3741</v>
      </c>
      <c r="F112" s="107"/>
      <c r="H112" s="11"/>
      <c r="I112" s="11"/>
      <c r="J112" s="11"/>
      <c r="K112" s="11"/>
      <c r="L112" s="11"/>
      <c r="M112" s="5"/>
    </row>
    <row r="113" spans="1:13" s="3" customFormat="1" ht="14.25" customHeight="1" thickBot="1">
      <c r="A113" s="105" t="s">
        <v>80</v>
      </c>
      <c r="B113" s="106">
        <f>12471+300</f>
        <v>12771</v>
      </c>
      <c r="C113" s="106">
        <v>15500</v>
      </c>
      <c r="D113" s="88">
        <v>3745</v>
      </c>
      <c r="F113" s="107"/>
      <c r="H113" s="11"/>
      <c r="I113" s="11"/>
      <c r="J113" s="11"/>
      <c r="K113" s="11"/>
      <c r="L113" s="11"/>
      <c r="M113" s="5"/>
    </row>
    <row r="114" spans="1:13" s="3" customFormat="1" ht="15.75" thickBot="1">
      <c r="A114" s="81" t="s">
        <v>6</v>
      </c>
      <c r="B114" s="82">
        <f>SUM(B108:B113)</f>
        <v>14000</v>
      </c>
      <c r="C114" s="82">
        <f>SUM(C108:C113)</f>
        <v>17379</v>
      </c>
      <c r="D114" s="87"/>
      <c r="F114" s="107"/>
      <c r="H114" s="11"/>
      <c r="I114" s="11"/>
      <c r="J114" s="11"/>
      <c r="K114" s="11"/>
      <c r="L114" s="11"/>
      <c r="M114" s="5"/>
    </row>
    <row r="115" spans="1:13" s="3" customFormat="1" ht="15">
      <c r="A115" s="19"/>
      <c r="B115" s="100"/>
      <c r="C115" s="100"/>
      <c r="D115" s="101"/>
      <c r="F115" s="107"/>
      <c r="H115" s="11"/>
      <c r="I115" s="11"/>
      <c r="J115" s="11"/>
      <c r="K115" s="11"/>
      <c r="L115" s="11"/>
      <c r="M115" s="5"/>
    </row>
    <row r="116" spans="1:13" s="3" customFormat="1" ht="12.75">
      <c r="A116" s="94"/>
      <c r="B116" s="94"/>
      <c r="C116" s="94"/>
      <c r="D116" s="8"/>
      <c r="F116" s="107"/>
      <c r="H116" s="11"/>
      <c r="I116" s="11"/>
      <c r="J116" s="11"/>
      <c r="K116" s="11"/>
      <c r="L116" s="11"/>
      <c r="M116" s="5"/>
    </row>
    <row r="117" spans="1:13" s="3" customFormat="1" ht="15" thickBot="1">
      <c r="A117" s="8"/>
      <c r="B117" s="8"/>
      <c r="C117" s="8"/>
      <c r="D117" s="102" t="s">
        <v>29</v>
      </c>
      <c r="F117" s="107"/>
      <c r="H117" s="11"/>
      <c r="I117" s="11"/>
      <c r="J117" s="11"/>
      <c r="K117" s="11"/>
      <c r="L117" s="11"/>
      <c r="M117" s="5"/>
    </row>
    <row r="118" spans="1:13" s="3" customFormat="1" ht="12.75" customHeight="1">
      <c r="A118" s="178" t="s">
        <v>68</v>
      </c>
      <c r="B118" s="180" t="s">
        <v>116</v>
      </c>
      <c r="C118" s="180" t="s">
        <v>117</v>
      </c>
      <c r="D118" s="184" t="s">
        <v>40</v>
      </c>
      <c r="F118" s="107"/>
      <c r="H118" s="11"/>
      <c r="I118" s="11"/>
      <c r="J118" s="11"/>
      <c r="K118" s="11"/>
      <c r="L118" s="11"/>
      <c r="M118" s="5"/>
    </row>
    <row r="119" spans="1:13" s="3" customFormat="1" ht="38.25" customHeight="1" thickBot="1">
      <c r="A119" s="179"/>
      <c r="B119" s="181"/>
      <c r="C119" s="181"/>
      <c r="D119" s="185"/>
      <c r="F119" s="107"/>
      <c r="H119" s="11"/>
      <c r="I119" s="11"/>
      <c r="J119" s="11"/>
      <c r="K119" s="11"/>
      <c r="L119" s="11"/>
      <c r="M119" s="5"/>
    </row>
    <row r="120" spans="1:14" s="3" customFormat="1" ht="14.25">
      <c r="A120" s="76" t="s">
        <v>69</v>
      </c>
      <c r="B120" s="79">
        <f>3125+644+223+11-400</f>
        <v>3603</v>
      </c>
      <c r="C120" s="79">
        <v>4003</v>
      </c>
      <c r="D120" s="85">
        <v>6112</v>
      </c>
      <c r="F120" s="107"/>
      <c r="H120" s="17"/>
      <c r="I120" s="17"/>
      <c r="J120" s="17"/>
      <c r="K120" s="17"/>
      <c r="L120" s="17"/>
      <c r="M120" s="17"/>
      <c r="N120" s="17"/>
    </row>
    <row r="121" spans="1:12" s="3" customFormat="1" ht="14.25">
      <c r="A121" s="77" t="s">
        <v>70</v>
      </c>
      <c r="B121" s="74">
        <f>20+56184.7+2000+250+15169.9+5169.1+235.9+400</f>
        <v>79429.59999999999</v>
      </c>
      <c r="C121" s="74">
        <v>84691.6</v>
      </c>
      <c r="D121" s="86">
        <v>6171</v>
      </c>
      <c r="F121" s="107"/>
      <c r="H121" s="11"/>
      <c r="I121" s="11"/>
      <c r="J121" s="11"/>
      <c r="K121" s="11"/>
      <c r="L121" s="11"/>
    </row>
    <row r="122" spans="1:12" s="3" customFormat="1" ht="14.25">
      <c r="A122" s="77" t="s">
        <v>84</v>
      </c>
      <c r="B122" s="74">
        <v>800</v>
      </c>
      <c r="C122" s="74">
        <v>1000</v>
      </c>
      <c r="D122" s="86">
        <v>6171</v>
      </c>
      <c r="F122" s="107"/>
      <c r="H122" s="11"/>
      <c r="I122" s="11"/>
      <c r="J122" s="11"/>
      <c r="K122" s="11"/>
      <c r="L122" s="11"/>
    </row>
    <row r="123" spans="1:12" s="3" customFormat="1" ht="15" thickBot="1">
      <c r="A123" s="77" t="s">
        <v>22</v>
      </c>
      <c r="B123" s="74">
        <v>40</v>
      </c>
      <c r="C123" s="74">
        <v>40</v>
      </c>
      <c r="D123" s="86">
        <v>6409</v>
      </c>
      <c r="F123" s="107"/>
      <c r="H123" s="11"/>
      <c r="I123" s="11"/>
      <c r="J123" s="11"/>
      <c r="K123" s="11"/>
      <c r="L123" s="11"/>
    </row>
    <row r="124" spans="1:14" s="3" customFormat="1" ht="15.75" thickBot="1">
      <c r="A124" s="81" t="s">
        <v>6</v>
      </c>
      <c r="B124" s="82">
        <f>SUM(B120:B123)</f>
        <v>83872.59999999999</v>
      </c>
      <c r="C124" s="82">
        <f>SUM(C120:C123)</f>
        <v>89734.6</v>
      </c>
      <c r="D124" s="87"/>
      <c r="E124" s="16"/>
      <c r="F124" s="128"/>
      <c r="G124" s="16"/>
      <c r="H124" s="14"/>
      <c r="I124" s="14"/>
      <c r="J124" s="14"/>
      <c r="K124" s="14"/>
      <c r="L124" s="14"/>
      <c r="M124" s="14"/>
      <c r="N124" s="89"/>
    </row>
    <row r="125" spans="1:14" s="3" customFormat="1" ht="15">
      <c r="A125" s="19"/>
      <c r="B125" s="100"/>
      <c r="C125" s="100"/>
      <c r="D125" s="101"/>
      <c r="E125" s="16"/>
      <c r="F125" s="128"/>
      <c r="G125" s="16"/>
      <c r="H125" s="14"/>
      <c r="I125" s="14"/>
      <c r="J125" s="14"/>
      <c r="K125" s="14"/>
      <c r="L125" s="14"/>
      <c r="M125" s="14"/>
      <c r="N125" s="89"/>
    </row>
    <row r="126" spans="1:13" s="3" customFormat="1" ht="12.75">
      <c r="A126" s="16"/>
      <c r="B126" s="16"/>
      <c r="C126" s="90"/>
      <c r="D126" s="8"/>
      <c r="E126" s="16"/>
      <c r="F126" s="128"/>
      <c r="G126" s="90"/>
      <c r="H126" s="91"/>
      <c r="I126" s="91"/>
      <c r="J126" s="91"/>
      <c r="K126" s="91"/>
      <c r="L126" s="91"/>
      <c r="M126" s="5"/>
    </row>
    <row r="127" spans="1:13" s="3" customFormat="1" ht="15" thickBot="1">
      <c r="A127" s="8"/>
      <c r="B127" s="8"/>
      <c r="C127" s="8"/>
      <c r="D127" s="102" t="s">
        <v>29</v>
      </c>
      <c r="E127" s="16"/>
      <c r="F127" s="128"/>
      <c r="G127" s="90"/>
      <c r="H127" s="91"/>
      <c r="I127" s="91"/>
      <c r="J127" s="91"/>
      <c r="K127" s="91"/>
      <c r="L127" s="91"/>
      <c r="M127" s="5"/>
    </row>
    <row r="128" spans="1:13" s="3" customFormat="1" ht="12.75" customHeight="1">
      <c r="A128" s="178" t="s">
        <v>135</v>
      </c>
      <c r="B128" s="180" t="s">
        <v>116</v>
      </c>
      <c r="C128" s="180" t="s">
        <v>117</v>
      </c>
      <c r="D128" s="184" t="s">
        <v>40</v>
      </c>
      <c r="E128" s="16"/>
      <c r="F128" s="128"/>
      <c r="G128" s="90"/>
      <c r="H128" s="91"/>
      <c r="I128" s="91"/>
      <c r="J128" s="91"/>
      <c r="K128" s="91"/>
      <c r="L128" s="91"/>
      <c r="M128" s="5"/>
    </row>
    <row r="129" spans="1:14" s="3" customFormat="1" ht="38.25" customHeight="1">
      <c r="A129" s="179"/>
      <c r="B129" s="181"/>
      <c r="C129" s="181"/>
      <c r="D129" s="185"/>
      <c r="F129" s="107"/>
      <c r="H129" s="18"/>
      <c r="I129" s="18"/>
      <c r="J129" s="18"/>
      <c r="K129" s="18"/>
      <c r="L129" s="18"/>
      <c r="M129" s="18"/>
      <c r="N129" s="17"/>
    </row>
    <row r="130" spans="1:12" s="3" customFormat="1" ht="14.25">
      <c r="A130" s="77" t="s">
        <v>142</v>
      </c>
      <c r="B130" s="74">
        <v>0</v>
      </c>
      <c r="C130" s="74">
        <v>7000</v>
      </c>
      <c r="D130" s="86">
        <v>3399</v>
      </c>
      <c r="F130" s="107"/>
      <c r="H130" s="11"/>
      <c r="I130" s="11"/>
      <c r="J130" s="11"/>
      <c r="K130" s="11"/>
      <c r="L130" s="11"/>
    </row>
    <row r="131" spans="1:12" s="3" customFormat="1" ht="15" thickBot="1">
      <c r="A131" s="77" t="s">
        <v>141</v>
      </c>
      <c r="B131" s="74">
        <v>2300</v>
      </c>
      <c r="C131" s="74">
        <v>5000</v>
      </c>
      <c r="D131" s="86">
        <v>3399</v>
      </c>
      <c r="F131" s="107"/>
      <c r="H131" s="11"/>
      <c r="I131" s="11"/>
      <c r="J131" s="11"/>
      <c r="K131" s="11"/>
      <c r="L131" s="11"/>
    </row>
    <row r="132" spans="1:14" s="3" customFormat="1" ht="15.75" thickBot="1">
      <c r="A132" s="81" t="s">
        <v>6</v>
      </c>
      <c r="B132" s="82">
        <f>SUM(B130:B131)</f>
        <v>2300</v>
      </c>
      <c r="C132" s="82">
        <f>SUM(C130:C131)</f>
        <v>12000</v>
      </c>
      <c r="D132" s="87"/>
      <c r="E132" s="14"/>
      <c r="F132" s="140"/>
      <c r="G132" s="14"/>
      <c r="H132" s="14"/>
      <c r="I132" s="186"/>
      <c r="J132" s="187"/>
      <c r="K132" s="187"/>
      <c r="L132" s="187"/>
      <c r="M132" s="195"/>
      <c r="N132" s="195"/>
    </row>
    <row r="133" spans="1:13" s="3" customFormat="1" ht="12.75">
      <c r="A133" s="8"/>
      <c r="B133" s="8"/>
      <c r="C133" s="8"/>
      <c r="D133" s="8"/>
      <c r="E133" s="8"/>
      <c r="F133" s="118"/>
      <c r="G133" s="8"/>
      <c r="H133" s="9"/>
      <c r="I133" s="9"/>
      <c r="J133" s="9"/>
      <c r="K133" s="9"/>
      <c r="L133" s="9"/>
      <c r="M133" s="5"/>
    </row>
    <row r="134" spans="1:13" s="3" customFormat="1" ht="16.5" thickBot="1">
      <c r="A134" s="174"/>
      <c r="B134" s="177"/>
      <c r="C134" s="177"/>
      <c r="D134" s="177"/>
      <c r="E134" s="8"/>
      <c r="F134" s="118"/>
      <c r="G134" s="8"/>
      <c r="H134" s="9"/>
      <c r="I134" s="9"/>
      <c r="J134" s="9"/>
      <c r="K134" s="9"/>
      <c r="L134" s="9"/>
      <c r="M134" s="5"/>
    </row>
    <row r="135" spans="1:13" s="3" customFormat="1" ht="12.75">
      <c r="A135" s="178" t="s">
        <v>71</v>
      </c>
      <c r="B135" s="180" t="s">
        <v>116</v>
      </c>
      <c r="C135" s="180" t="s">
        <v>117</v>
      </c>
      <c r="D135" s="184" t="s">
        <v>40</v>
      </c>
      <c r="E135" s="8"/>
      <c r="F135" s="118"/>
      <c r="G135" s="8"/>
      <c r="H135" s="9"/>
      <c r="I135" s="9"/>
      <c r="J135" s="9"/>
      <c r="K135" s="9"/>
      <c r="L135" s="9"/>
      <c r="M135" s="5"/>
    </row>
    <row r="136" spans="1:13" s="3" customFormat="1" ht="12.75">
      <c r="A136" s="179"/>
      <c r="B136" s="181"/>
      <c r="C136" s="181"/>
      <c r="D136" s="185"/>
      <c r="E136" s="8"/>
      <c r="F136" s="118"/>
      <c r="G136" s="8"/>
      <c r="H136" s="9"/>
      <c r="I136" s="9"/>
      <c r="J136" s="9"/>
      <c r="K136" s="9"/>
      <c r="L136" s="9"/>
      <c r="M136" s="5"/>
    </row>
    <row r="137" spans="1:13" s="3" customFormat="1" ht="12.75">
      <c r="A137" s="173"/>
      <c r="B137" s="182"/>
      <c r="C137" s="182"/>
      <c r="D137" s="182"/>
      <c r="E137" s="8"/>
      <c r="F137" s="118"/>
      <c r="G137" s="8"/>
      <c r="H137" s="9"/>
      <c r="I137" s="9"/>
      <c r="J137" s="9"/>
      <c r="K137" s="9"/>
      <c r="L137" s="9"/>
      <c r="M137" s="5"/>
    </row>
    <row r="138" spans="1:13" s="3" customFormat="1" ht="13.5" thickBot="1">
      <c r="A138" s="134"/>
      <c r="B138" s="183"/>
      <c r="C138" s="183"/>
      <c r="D138" s="183"/>
      <c r="E138" s="8"/>
      <c r="F138" s="118"/>
      <c r="G138" s="8"/>
      <c r="H138" s="9"/>
      <c r="I138" s="9"/>
      <c r="J138" s="9"/>
      <c r="K138" s="9"/>
      <c r="L138" s="9"/>
      <c r="M138" s="5"/>
    </row>
    <row r="139" spans="1:13" s="3" customFormat="1" ht="15">
      <c r="A139" s="164" t="s">
        <v>138</v>
      </c>
      <c r="B139" s="119"/>
      <c r="C139" s="119"/>
      <c r="D139" s="120"/>
      <c r="E139" s="8"/>
      <c r="F139" s="118"/>
      <c r="G139" s="8"/>
      <c r="H139" s="9"/>
      <c r="I139" s="9"/>
      <c r="J139" s="9"/>
      <c r="K139" s="9"/>
      <c r="L139" s="9"/>
      <c r="M139" s="5"/>
    </row>
    <row r="140" spans="1:13" s="3" customFormat="1" ht="14.25">
      <c r="A140" s="137" t="s">
        <v>128</v>
      </c>
      <c r="B140" s="138">
        <v>70.9</v>
      </c>
      <c r="C140" s="138">
        <v>0</v>
      </c>
      <c r="D140" s="163">
        <v>6171</v>
      </c>
      <c r="E140" s="8"/>
      <c r="F140" s="118"/>
      <c r="G140" s="8"/>
      <c r="H140" s="9"/>
      <c r="I140" s="9"/>
      <c r="J140" s="9"/>
      <c r="K140" s="9"/>
      <c r="L140" s="9"/>
      <c r="M140" s="5"/>
    </row>
    <row r="141" spans="1:13" s="3" customFormat="1" ht="15">
      <c r="A141" s="165" t="s">
        <v>144</v>
      </c>
      <c r="B141" s="138"/>
      <c r="C141" s="138"/>
      <c r="D141" s="163"/>
      <c r="E141" s="8"/>
      <c r="F141" s="118"/>
      <c r="G141" s="8"/>
      <c r="H141" s="9"/>
      <c r="I141" s="9"/>
      <c r="J141" s="9"/>
      <c r="K141" s="9"/>
      <c r="L141" s="9"/>
      <c r="M141" s="5"/>
    </row>
    <row r="142" spans="1:13" s="3" customFormat="1" ht="15">
      <c r="A142" s="165"/>
      <c r="B142" s="138"/>
      <c r="C142" s="138"/>
      <c r="D142" s="163"/>
      <c r="E142" s="8"/>
      <c r="F142" s="118"/>
      <c r="G142" s="8"/>
      <c r="H142" s="9"/>
      <c r="I142" s="9"/>
      <c r="J142" s="9"/>
      <c r="K142" s="9"/>
      <c r="L142" s="9"/>
      <c r="M142" s="5"/>
    </row>
    <row r="143" spans="1:13" s="3" customFormat="1" ht="14.25">
      <c r="A143" s="137" t="s">
        <v>129</v>
      </c>
      <c r="B143" s="138">
        <v>0</v>
      </c>
      <c r="C143" s="138">
        <v>100</v>
      </c>
      <c r="D143" s="163">
        <v>6171</v>
      </c>
      <c r="E143" s="8"/>
      <c r="F143" s="118"/>
      <c r="G143" s="8"/>
      <c r="H143" s="9"/>
      <c r="I143" s="9"/>
      <c r="J143" s="9"/>
      <c r="K143" s="9"/>
      <c r="L143" s="9"/>
      <c r="M143" s="5"/>
    </row>
    <row r="144" spans="1:13" s="3" customFormat="1" ht="14.25">
      <c r="A144" s="137" t="s">
        <v>140</v>
      </c>
      <c r="B144" s="138">
        <v>1425</v>
      </c>
      <c r="C144" s="138">
        <v>0</v>
      </c>
      <c r="D144" s="139">
        <v>2212</v>
      </c>
      <c r="E144" s="8"/>
      <c r="F144" s="118"/>
      <c r="G144" s="8"/>
      <c r="H144" s="9"/>
      <c r="I144" s="9"/>
      <c r="J144" s="9"/>
      <c r="K144" s="9"/>
      <c r="L144" s="9"/>
      <c r="M144" s="5"/>
    </row>
    <row r="145" spans="1:13" s="3" customFormat="1" ht="14.25">
      <c r="A145" s="137" t="s">
        <v>139</v>
      </c>
      <c r="B145" s="138">
        <v>0</v>
      </c>
      <c r="C145" s="138">
        <v>18000</v>
      </c>
      <c r="D145" s="139">
        <v>3699</v>
      </c>
      <c r="E145" s="8"/>
      <c r="F145" s="118"/>
      <c r="G145" s="8"/>
      <c r="H145" s="9"/>
      <c r="I145" s="9"/>
      <c r="J145" s="9"/>
      <c r="K145" s="9"/>
      <c r="L145" s="9"/>
      <c r="M145" s="5"/>
    </row>
    <row r="146" spans="1:13" s="3" customFormat="1" ht="14.25">
      <c r="A146" s="137" t="s">
        <v>146</v>
      </c>
      <c r="B146" s="138">
        <v>0</v>
      </c>
      <c r="C146" s="138">
        <v>27000</v>
      </c>
      <c r="D146" s="139">
        <v>3399</v>
      </c>
      <c r="E146" s="8"/>
      <c r="F146" s="118"/>
      <c r="G146" s="8"/>
      <c r="H146" s="9"/>
      <c r="I146" s="9"/>
      <c r="J146" s="9"/>
      <c r="K146" s="9"/>
      <c r="L146" s="9"/>
      <c r="M146" s="5"/>
    </row>
    <row r="147" spans="1:13" s="3" customFormat="1" ht="14.25">
      <c r="A147" s="137" t="s">
        <v>112</v>
      </c>
      <c r="B147" s="138">
        <v>505</v>
      </c>
      <c r="C147" s="138">
        <v>0</v>
      </c>
      <c r="D147" s="139">
        <v>3299</v>
      </c>
      <c r="E147" s="8"/>
      <c r="F147" s="118"/>
      <c r="G147" s="8"/>
      <c r="H147" s="9"/>
      <c r="I147" s="9"/>
      <c r="J147" s="9"/>
      <c r="K147" s="9"/>
      <c r="L147" s="9"/>
      <c r="M147" s="5"/>
    </row>
    <row r="148" spans="1:13" s="3" customFormat="1" ht="14.25">
      <c r="A148" s="137" t="s">
        <v>152</v>
      </c>
      <c r="B148" s="138">
        <v>0</v>
      </c>
      <c r="C148" s="138">
        <v>2200</v>
      </c>
      <c r="D148" s="139">
        <v>3699</v>
      </c>
      <c r="E148" s="8"/>
      <c r="F148" s="118"/>
      <c r="G148" s="8"/>
      <c r="H148" s="9"/>
      <c r="I148" s="9"/>
      <c r="J148" s="9"/>
      <c r="K148" s="9"/>
      <c r="L148" s="9"/>
      <c r="M148" s="5"/>
    </row>
    <row r="149" spans="1:13" s="3" customFormat="1" ht="14.25">
      <c r="A149" s="137" t="s">
        <v>153</v>
      </c>
      <c r="B149" s="138">
        <v>0</v>
      </c>
      <c r="C149" s="138">
        <v>1800</v>
      </c>
      <c r="D149" s="139">
        <v>3699</v>
      </c>
      <c r="E149" s="8"/>
      <c r="F149" s="118"/>
      <c r="G149" s="8"/>
      <c r="H149" s="9"/>
      <c r="I149" s="9"/>
      <c r="J149" s="9"/>
      <c r="K149" s="9"/>
      <c r="L149" s="9"/>
      <c r="M149" s="5"/>
    </row>
    <row r="150" spans="1:13" s="3" customFormat="1" ht="15">
      <c r="A150" s="166" t="s">
        <v>130</v>
      </c>
      <c r="B150" s="117"/>
      <c r="C150" s="117"/>
      <c r="D150" s="122"/>
      <c r="E150" s="8"/>
      <c r="F150" s="118"/>
      <c r="G150" s="8"/>
      <c r="H150" s="9"/>
      <c r="I150" s="9"/>
      <c r="J150" s="9"/>
      <c r="K150" s="9"/>
      <c r="L150" s="9"/>
      <c r="M150" s="5"/>
    </row>
    <row r="151" spans="1:13" s="3" customFormat="1" ht="14.25">
      <c r="A151" s="121" t="s">
        <v>131</v>
      </c>
      <c r="B151" s="117">
        <v>148</v>
      </c>
      <c r="C151" s="117">
        <v>0</v>
      </c>
      <c r="D151" s="122" t="s">
        <v>83</v>
      </c>
      <c r="E151" s="8"/>
      <c r="F151" s="118"/>
      <c r="G151" s="8"/>
      <c r="H151" s="9"/>
      <c r="I151" s="9"/>
      <c r="J151" s="9"/>
      <c r="K151" s="9"/>
      <c r="L151" s="9"/>
      <c r="M151" s="5"/>
    </row>
    <row r="152" spans="1:13" s="3" customFormat="1" ht="14.25">
      <c r="A152" s="121" t="s">
        <v>132</v>
      </c>
      <c r="B152" s="117">
        <v>50</v>
      </c>
      <c r="C152" s="117">
        <v>0</v>
      </c>
      <c r="D152" s="122">
        <v>3111</v>
      </c>
      <c r="E152" s="8"/>
      <c r="F152" s="118"/>
      <c r="G152" s="8"/>
      <c r="H152" s="9"/>
      <c r="I152" s="9"/>
      <c r="J152" s="9"/>
      <c r="K152" s="9"/>
      <c r="L152" s="9"/>
      <c r="M152" s="5"/>
    </row>
    <row r="153" spans="1:13" s="3" customFormat="1" ht="14.25">
      <c r="A153" s="121" t="s">
        <v>133</v>
      </c>
      <c r="B153" s="117">
        <v>2</v>
      </c>
      <c r="C153" s="117">
        <v>0</v>
      </c>
      <c r="D153" s="122">
        <v>3111</v>
      </c>
      <c r="E153" s="8"/>
      <c r="F153" s="118"/>
      <c r="G153" s="8"/>
      <c r="H153" s="9"/>
      <c r="I153" s="9"/>
      <c r="J153" s="9"/>
      <c r="K153" s="9"/>
      <c r="L153" s="9"/>
      <c r="M153" s="5"/>
    </row>
    <row r="154" spans="1:13" s="3" customFormat="1" ht="14.25">
      <c r="A154" s="121" t="s">
        <v>134</v>
      </c>
      <c r="B154" s="117">
        <v>200</v>
      </c>
      <c r="C154" s="117">
        <v>0</v>
      </c>
      <c r="D154" s="122">
        <v>3113</v>
      </c>
      <c r="E154" s="8"/>
      <c r="F154" s="118"/>
      <c r="G154" s="8"/>
      <c r="H154" s="9"/>
      <c r="I154" s="9"/>
      <c r="J154" s="9"/>
      <c r="K154" s="9"/>
      <c r="L154" s="9"/>
      <c r="M154" s="5"/>
    </row>
    <row r="155" spans="1:13" s="3" customFormat="1" ht="14.25">
      <c r="A155" s="121" t="s">
        <v>151</v>
      </c>
      <c r="B155" s="117">
        <v>0</v>
      </c>
      <c r="C155" s="117">
        <v>1120</v>
      </c>
      <c r="D155" s="122">
        <v>3113</v>
      </c>
      <c r="E155" s="8"/>
      <c r="F155" s="118"/>
      <c r="G155" s="8"/>
      <c r="H155" s="9"/>
      <c r="I155" s="9"/>
      <c r="J155" s="9"/>
      <c r="K155" s="9"/>
      <c r="L155" s="9"/>
      <c r="M155" s="5"/>
    </row>
    <row r="156" spans="1:13" s="3" customFormat="1" ht="15">
      <c r="A156" s="166" t="s">
        <v>82</v>
      </c>
      <c r="B156" s="117">
        <v>1000</v>
      </c>
      <c r="C156" s="117">
        <v>0</v>
      </c>
      <c r="D156" s="135">
        <v>3421</v>
      </c>
      <c r="E156" s="8"/>
      <c r="F156" s="118"/>
      <c r="G156" s="8"/>
      <c r="H156" s="9"/>
      <c r="I156" s="9"/>
      <c r="J156" s="9"/>
      <c r="K156" s="9"/>
      <c r="L156" s="9"/>
      <c r="M156" s="5"/>
    </row>
    <row r="157" spans="1:13" s="3" customFormat="1" ht="15">
      <c r="A157" s="167" t="s">
        <v>125</v>
      </c>
      <c r="B157" s="161"/>
      <c r="C157" s="161"/>
      <c r="D157" s="162"/>
      <c r="E157" s="8"/>
      <c r="F157" s="118"/>
      <c r="G157" s="8"/>
      <c r="H157" s="9"/>
      <c r="I157" s="9"/>
      <c r="J157" s="9"/>
      <c r="K157" s="9"/>
      <c r="L157" s="9"/>
      <c r="M157" s="5"/>
    </row>
    <row r="158" spans="1:13" s="3" customFormat="1" ht="14.25">
      <c r="A158" s="160" t="s">
        <v>126</v>
      </c>
      <c r="B158" s="161">
        <v>350</v>
      </c>
      <c r="C158" s="161">
        <v>200</v>
      </c>
      <c r="D158" s="162">
        <v>6171</v>
      </c>
      <c r="E158" s="8"/>
      <c r="F158" s="118"/>
      <c r="G158" s="8"/>
      <c r="H158" s="9"/>
      <c r="I158" s="9"/>
      <c r="J158" s="9"/>
      <c r="K158" s="9"/>
      <c r="L158" s="9"/>
      <c r="M158" s="5"/>
    </row>
    <row r="159" spans="1:13" s="3" customFormat="1" ht="15" thickBot="1">
      <c r="A159" s="123" t="s">
        <v>127</v>
      </c>
      <c r="B159" s="124">
        <v>0</v>
      </c>
      <c r="C159" s="124">
        <v>250</v>
      </c>
      <c r="D159" s="109">
        <v>6171</v>
      </c>
      <c r="E159" s="8"/>
      <c r="F159" s="118"/>
      <c r="G159" s="8"/>
      <c r="H159" s="9"/>
      <c r="I159" s="9"/>
      <c r="J159" s="9"/>
      <c r="K159" s="9"/>
      <c r="L159" s="9"/>
      <c r="M159" s="5"/>
    </row>
    <row r="160" spans="1:13" s="3" customFormat="1" ht="16.5" thickBot="1">
      <c r="A160" s="132" t="s">
        <v>71</v>
      </c>
      <c r="B160" s="133">
        <f>SUM(B139:B158)</f>
        <v>3750.9</v>
      </c>
      <c r="C160" s="133">
        <f>SUM(C140:C159)</f>
        <v>50670</v>
      </c>
      <c r="D160" s="134"/>
      <c r="E160" s="8"/>
      <c r="F160" s="118"/>
      <c r="G160" s="8"/>
      <c r="H160" s="9"/>
      <c r="I160" s="9"/>
      <c r="J160" s="9"/>
      <c r="K160" s="9"/>
      <c r="L160" s="9"/>
      <c r="M160" s="5"/>
    </row>
    <row r="161" spans="1:13" s="3" customFormat="1" ht="12.75">
      <c r="A161" s="8"/>
      <c r="B161" s="8"/>
      <c r="C161" s="8"/>
      <c r="D161" s="8"/>
      <c r="E161" s="8"/>
      <c r="F161" s="118"/>
      <c r="G161" s="8"/>
      <c r="H161" s="9"/>
      <c r="I161" s="9"/>
      <c r="J161" s="9"/>
      <c r="K161" s="9"/>
      <c r="L161" s="9"/>
      <c r="M161" s="5"/>
    </row>
    <row r="162" spans="1:13" s="3" customFormat="1" ht="12.75">
      <c r="A162" s="8"/>
      <c r="B162" s="8"/>
      <c r="C162" s="8"/>
      <c r="D162" s="8"/>
      <c r="E162" s="8"/>
      <c r="F162" s="118"/>
      <c r="G162" s="8"/>
      <c r="H162" s="9"/>
      <c r="I162" s="9"/>
      <c r="J162" s="9"/>
      <c r="K162" s="9"/>
      <c r="L162" s="9"/>
      <c r="M162" s="5"/>
    </row>
    <row r="163" spans="1:13" s="3" customFormat="1" ht="15.75">
      <c r="A163" s="174" t="s">
        <v>17</v>
      </c>
      <c r="B163" s="174"/>
      <c r="C163" s="174"/>
      <c r="D163" s="174"/>
      <c r="E163" s="8"/>
      <c r="F163" s="118"/>
      <c r="G163" s="8"/>
      <c r="H163" s="9"/>
      <c r="I163" s="9"/>
      <c r="J163" s="9"/>
      <c r="K163" s="9"/>
      <c r="L163" s="9"/>
      <c r="M163" s="5"/>
    </row>
    <row r="164" spans="1:13" s="3" customFormat="1" ht="16.5" thickBot="1">
      <c r="A164" s="43"/>
      <c r="B164" s="43"/>
      <c r="C164" s="112" t="s">
        <v>29</v>
      </c>
      <c r="D164" s="43"/>
      <c r="E164" s="8"/>
      <c r="F164" s="118"/>
      <c r="G164" s="8"/>
      <c r="H164" s="9"/>
      <c r="I164" s="9"/>
      <c r="J164" s="9"/>
      <c r="K164" s="9"/>
      <c r="L164" s="9"/>
      <c r="M164" s="5"/>
    </row>
    <row r="165" spans="1:13" s="3" customFormat="1" ht="12.75">
      <c r="A165" s="178" t="s">
        <v>72</v>
      </c>
      <c r="B165" s="180" t="s">
        <v>116</v>
      </c>
      <c r="C165" s="180" t="s">
        <v>117</v>
      </c>
      <c r="D165" s="8"/>
      <c r="E165" s="8"/>
      <c r="F165" s="118"/>
      <c r="G165" s="8"/>
      <c r="H165" s="9"/>
      <c r="I165" s="9"/>
      <c r="J165" s="9"/>
      <c r="K165" s="9"/>
      <c r="L165" s="9"/>
      <c r="M165" s="5"/>
    </row>
    <row r="166" spans="1:13" s="3" customFormat="1" ht="38.25" customHeight="1" thickBot="1">
      <c r="A166" s="179"/>
      <c r="B166" s="181"/>
      <c r="C166" s="181"/>
      <c r="D166" s="8"/>
      <c r="E166" s="8"/>
      <c r="F166" s="118"/>
      <c r="G166" s="8"/>
      <c r="H166" s="9"/>
      <c r="I166" s="9"/>
      <c r="J166" s="9"/>
      <c r="K166" s="9"/>
      <c r="L166" s="9"/>
      <c r="M166" s="5"/>
    </row>
    <row r="167" spans="1:13" s="3" customFormat="1" ht="14.25">
      <c r="A167" s="141" t="s">
        <v>73</v>
      </c>
      <c r="B167" s="142">
        <f>B11</f>
        <v>26650</v>
      </c>
      <c r="C167" s="143">
        <f>C11</f>
        <v>31330</v>
      </c>
      <c r="D167" s="8"/>
      <c r="E167" s="8"/>
      <c r="F167" s="118"/>
      <c r="G167" s="8"/>
      <c r="H167" s="9"/>
      <c r="I167" s="9"/>
      <c r="J167" s="9"/>
      <c r="K167" s="9"/>
      <c r="L167" s="9"/>
      <c r="M167" s="5"/>
    </row>
    <row r="168" spans="1:13" s="3" customFormat="1" ht="14.25">
      <c r="A168" s="121" t="s">
        <v>74</v>
      </c>
      <c r="B168" s="144">
        <f>B32</f>
        <v>5385</v>
      </c>
      <c r="C168" s="145">
        <f>C32</f>
        <v>7822.9</v>
      </c>
      <c r="D168" s="8"/>
      <c r="E168" s="8"/>
      <c r="F168" s="118"/>
      <c r="G168" s="8"/>
      <c r="H168" s="9"/>
      <c r="I168" s="9"/>
      <c r="J168" s="9"/>
      <c r="K168" s="9"/>
      <c r="L168" s="9"/>
      <c r="M168" s="5"/>
    </row>
    <row r="169" spans="1:13" s="3" customFormat="1" ht="14.25">
      <c r="A169" s="121" t="s">
        <v>136</v>
      </c>
      <c r="B169" s="144">
        <f>B43</f>
        <v>7289.4</v>
      </c>
      <c r="C169" s="145">
        <f>C43</f>
        <v>2120</v>
      </c>
      <c r="D169" s="8"/>
      <c r="E169" s="8"/>
      <c r="F169" s="118"/>
      <c r="G169" s="8"/>
      <c r="H169" s="9"/>
      <c r="I169" s="9"/>
      <c r="J169" s="9"/>
      <c r="K169" s="9"/>
      <c r="L169" s="9"/>
      <c r="M169" s="5"/>
    </row>
    <row r="170" spans="1:13" s="3" customFormat="1" ht="14.25">
      <c r="A170" s="121" t="s">
        <v>54</v>
      </c>
      <c r="B170" s="144">
        <f>B55</f>
        <v>0</v>
      </c>
      <c r="C170" s="145">
        <f>C55</f>
        <v>1430</v>
      </c>
      <c r="D170" s="8"/>
      <c r="E170" s="8"/>
      <c r="F170" s="118"/>
      <c r="G170" s="8"/>
      <c r="H170" s="9"/>
      <c r="I170" s="9"/>
      <c r="J170" s="9"/>
      <c r="K170" s="9"/>
      <c r="L170" s="9"/>
      <c r="M170" s="5"/>
    </row>
    <row r="171" spans="1:13" s="3" customFormat="1" ht="14.25">
      <c r="A171" s="121" t="s">
        <v>7</v>
      </c>
      <c r="B171" s="144">
        <f>B80</f>
        <v>47605</v>
      </c>
      <c r="C171" s="145">
        <f>C80</f>
        <v>51431</v>
      </c>
      <c r="D171" s="8"/>
      <c r="E171" s="8"/>
      <c r="F171" s="118"/>
      <c r="G171" s="8"/>
      <c r="H171" s="9"/>
      <c r="I171" s="9"/>
      <c r="J171" s="9"/>
      <c r="K171" s="9"/>
      <c r="L171" s="9"/>
      <c r="M171" s="5"/>
    </row>
    <row r="172" spans="1:13" s="3" customFormat="1" ht="14.25">
      <c r="A172" s="121" t="s">
        <v>143</v>
      </c>
      <c r="B172" s="144">
        <f>B91</f>
        <v>1050</v>
      </c>
      <c r="C172" s="145">
        <f>C91</f>
        <v>1170</v>
      </c>
      <c r="D172" s="8"/>
      <c r="E172" s="8"/>
      <c r="F172" s="118"/>
      <c r="G172" s="8"/>
      <c r="H172" s="9"/>
      <c r="I172" s="9"/>
      <c r="J172" s="9"/>
      <c r="K172" s="9"/>
      <c r="L172" s="9"/>
      <c r="M172" s="5"/>
    </row>
    <row r="173" spans="1:13" s="3" customFormat="1" ht="14.25">
      <c r="A173" s="121" t="s">
        <v>137</v>
      </c>
      <c r="B173" s="144">
        <f>B103</f>
        <v>3000</v>
      </c>
      <c r="C173" s="145">
        <f>C103</f>
        <v>4250</v>
      </c>
      <c r="D173" s="8"/>
      <c r="E173" s="8"/>
      <c r="F173" s="118"/>
      <c r="G173" s="8"/>
      <c r="H173" s="9"/>
      <c r="I173" s="9"/>
      <c r="J173" s="9"/>
      <c r="K173" s="9"/>
      <c r="L173" s="9"/>
      <c r="M173" s="5"/>
    </row>
    <row r="174" spans="1:13" s="3" customFormat="1" ht="14.25">
      <c r="A174" s="121" t="s">
        <v>23</v>
      </c>
      <c r="B174" s="144">
        <f>B114</f>
        <v>14000</v>
      </c>
      <c r="C174" s="145">
        <f>C114</f>
        <v>17379</v>
      </c>
      <c r="D174" s="8"/>
      <c r="E174" s="8"/>
      <c r="F174" s="118"/>
      <c r="G174" s="8"/>
      <c r="H174" s="9"/>
      <c r="I174" s="9"/>
      <c r="J174" s="9"/>
      <c r="K174" s="9"/>
      <c r="L174" s="9"/>
      <c r="M174" s="5"/>
    </row>
    <row r="175" spans="1:13" s="3" customFormat="1" ht="14.25">
      <c r="A175" s="121" t="s">
        <v>25</v>
      </c>
      <c r="B175" s="144">
        <f>B124</f>
        <v>83872.59999999999</v>
      </c>
      <c r="C175" s="145">
        <f>C124</f>
        <v>89734.6</v>
      </c>
      <c r="D175" s="8"/>
      <c r="E175" s="8"/>
      <c r="F175" s="118"/>
      <c r="G175" s="8"/>
      <c r="H175" s="9"/>
      <c r="I175" s="9"/>
      <c r="J175" s="9"/>
      <c r="K175" s="9"/>
      <c r="L175" s="9"/>
      <c r="M175" s="5"/>
    </row>
    <row r="176" spans="1:13" s="3" customFormat="1" ht="14.25">
      <c r="A176" s="160" t="s">
        <v>149</v>
      </c>
      <c r="B176" s="172">
        <f>B132</f>
        <v>2300</v>
      </c>
      <c r="C176" s="172">
        <f>C132</f>
        <v>12000</v>
      </c>
      <c r="D176" s="8"/>
      <c r="E176" s="8"/>
      <c r="F176" s="118"/>
      <c r="G176" s="8"/>
      <c r="H176" s="9"/>
      <c r="I176" s="9"/>
      <c r="J176" s="9"/>
      <c r="K176" s="9"/>
      <c r="L176" s="9"/>
      <c r="M176" s="5"/>
    </row>
    <row r="177" spans="1:13" s="3" customFormat="1" ht="15" thickBot="1">
      <c r="A177" s="123" t="s">
        <v>148</v>
      </c>
      <c r="B177" s="148"/>
      <c r="C177" s="149"/>
      <c r="D177" s="8"/>
      <c r="E177" s="8"/>
      <c r="F177" s="118"/>
      <c r="G177" s="8"/>
      <c r="H177" s="9"/>
      <c r="I177" s="9"/>
      <c r="J177" s="9"/>
      <c r="K177" s="9"/>
      <c r="L177" s="9"/>
      <c r="M177" s="5"/>
    </row>
    <row r="178" spans="1:13" s="3" customFormat="1" ht="16.5" thickBot="1">
      <c r="A178" s="110" t="s">
        <v>75</v>
      </c>
      <c r="B178" s="111">
        <f>SUM(B167:B177)</f>
        <v>191152</v>
      </c>
      <c r="C178" s="111">
        <f>SUM(C167:C177)</f>
        <v>218667.5</v>
      </c>
      <c r="D178" s="8"/>
      <c r="E178" s="8"/>
      <c r="F178" s="118"/>
      <c r="G178" s="8"/>
      <c r="H178" s="11"/>
      <c r="I178" s="11"/>
      <c r="J178" s="11"/>
      <c r="K178" s="11"/>
      <c r="L178" s="11"/>
      <c r="M178" s="5"/>
    </row>
    <row r="179" spans="1:13" s="3" customFormat="1" ht="16.5" thickBot="1">
      <c r="A179" s="8"/>
      <c r="B179" s="8"/>
      <c r="C179" s="116"/>
      <c r="D179" s="8"/>
      <c r="E179" s="8"/>
      <c r="F179" s="118"/>
      <c r="G179" s="8"/>
      <c r="H179" s="11"/>
      <c r="I179" s="11"/>
      <c r="J179" s="11"/>
      <c r="K179" s="11"/>
      <c r="L179" s="11"/>
      <c r="M179" s="5"/>
    </row>
    <row r="180" spans="1:13" s="3" customFormat="1" ht="16.5" thickBot="1">
      <c r="A180" s="110" t="s">
        <v>71</v>
      </c>
      <c r="B180" s="111">
        <f>B160</f>
        <v>3750.9</v>
      </c>
      <c r="C180" s="111">
        <f>C160</f>
        <v>50670</v>
      </c>
      <c r="D180" s="8"/>
      <c r="E180" s="8"/>
      <c r="F180" s="118"/>
      <c r="G180" s="8"/>
      <c r="H180" s="11"/>
      <c r="I180" s="11"/>
      <c r="J180" s="11"/>
      <c r="K180" s="11"/>
      <c r="L180" s="11"/>
      <c r="M180" s="5"/>
    </row>
    <row r="181" spans="1:13" s="3" customFormat="1" ht="16.5" thickBot="1">
      <c r="A181" s="8"/>
      <c r="B181" s="8"/>
      <c r="C181" s="116"/>
      <c r="D181" s="8"/>
      <c r="E181" s="8"/>
      <c r="F181" s="118"/>
      <c r="G181" s="8"/>
      <c r="H181" s="11"/>
      <c r="I181" s="11"/>
      <c r="J181" s="11"/>
      <c r="K181" s="11"/>
      <c r="L181" s="11"/>
      <c r="M181" s="5"/>
    </row>
    <row r="182" spans="1:13" s="3" customFormat="1" ht="16.5" thickBot="1">
      <c r="A182" s="110" t="s">
        <v>76</v>
      </c>
      <c r="B182" s="111">
        <f>B178+B180</f>
        <v>194902.9</v>
      </c>
      <c r="C182" s="111">
        <f>C178+C180</f>
        <v>269337.5</v>
      </c>
      <c r="D182" s="8"/>
      <c r="E182" s="8"/>
      <c r="F182" s="118"/>
      <c r="G182" s="8"/>
      <c r="H182" s="11"/>
      <c r="I182" s="11"/>
      <c r="J182" s="11"/>
      <c r="K182" s="11"/>
      <c r="L182" s="11"/>
      <c r="M182" s="5"/>
    </row>
    <row r="183" spans="1:13" s="3" customFormat="1" ht="12.75">
      <c r="A183" s="8"/>
      <c r="B183" s="8"/>
      <c r="C183" s="8"/>
      <c r="D183" s="8"/>
      <c r="E183" s="8"/>
      <c r="F183" s="118"/>
      <c r="G183" s="8"/>
      <c r="H183" s="11"/>
      <c r="I183" s="11"/>
      <c r="J183" s="11"/>
      <c r="K183" s="11"/>
      <c r="L183" s="11"/>
      <c r="M183" s="5"/>
    </row>
    <row r="184" spans="1:13" s="3" customFormat="1" ht="15.75">
      <c r="A184" s="174" t="s">
        <v>12</v>
      </c>
      <c r="B184" s="174"/>
      <c r="C184" s="174"/>
      <c r="D184" s="174"/>
      <c r="E184" s="8"/>
      <c r="F184" s="118"/>
      <c r="G184" s="8"/>
      <c r="H184" s="11"/>
      <c r="I184" s="11"/>
      <c r="J184" s="11"/>
      <c r="K184" s="11"/>
      <c r="L184" s="11"/>
      <c r="M184" s="5"/>
    </row>
    <row r="185" spans="1:13" s="3" customFormat="1" ht="16.5" thickBot="1">
      <c r="A185" s="43"/>
      <c r="B185" s="43"/>
      <c r="C185" s="112" t="s">
        <v>29</v>
      </c>
      <c r="D185" s="8"/>
      <c r="E185" s="8"/>
      <c r="F185" s="118"/>
      <c r="G185" s="8"/>
      <c r="H185" s="11"/>
      <c r="I185" s="11"/>
      <c r="J185" s="11"/>
      <c r="K185" s="11"/>
      <c r="L185" s="11"/>
      <c r="M185" s="5"/>
    </row>
    <row r="186" spans="1:13" s="3" customFormat="1" ht="12.75">
      <c r="A186" s="178" t="s">
        <v>72</v>
      </c>
      <c r="B186" s="180" t="s">
        <v>116</v>
      </c>
      <c r="C186" s="180" t="s">
        <v>117</v>
      </c>
      <c r="D186" s="8"/>
      <c r="E186" s="8"/>
      <c r="F186" s="118"/>
      <c r="G186" s="8"/>
      <c r="H186" s="11"/>
      <c r="I186" s="11"/>
      <c r="J186" s="11"/>
      <c r="K186" s="11"/>
      <c r="L186" s="11"/>
      <c r="M186" s="5"/>
    </row>
    <row r="187" spans="1:13" s="3" customFormat="1" ht="38.25" customHeight="1" thickBot="1">
      <c r="A187" s="179"/>
      <c r="B187" s="181"/>
      <c r="C187" s="181"/>
      <c r="D187" s="8"/>
      <c r="E187" s="8"/>
      <c r="F187" s="118"/>
      <c r="G187" s="8"/>
      <c r="H187" s="11"/>
      <c r="I187" s="11"/>
      <c r="J187" s="11"/>
      <c r="K187" s="11"/>
      <c r="L187" s="11"/>
      <c r="M187" s="5"/>
    </row>
    <row r="188" spans="1:13" s="3" customFormat="1" ht="14.25">
      <c r="A188" s="141" t="s">
        <v>13</v>
      </c>
      <c r="B188" s="143">
        <v>-889</v>
      </c>
      <c r="C188" s="143">
        <v>-889</v>
      </c>
      <c r="D188" s="8"/>
      <c r="E188" s="8"/>
      <c r="F188" s="118"/>
      <c r="G188" s="8"/>
      <c r="H188" s="11"/>
      <c r="I188" s="11"/>
      <c r="J188" s="11"/>
      <c r="K188" s="11"/>
      <c r="L188" s="11"/>
      <c r="M188" s="5"/>
    </row>
    <row r="189" spans="1:14" s="3" customFormat="1" ht="14.25">
      <c r="A189" s="121" t="s">
        <v>19</v>
      </c>
      <c r="B189" s="145">
        <v>-2500</v>
      </c>
      <c r="C189" s="145">
        <v>-3000</v>
      </c>
      <c r="F189" s="107"/>
      <c r="H189" s="18"/>
      <c r="I189" s="18"/>
      <c r="J189" s="18"/>
      <c r="K189" s="18"/>
      <c r="L189" s="18"/>
      <c r="M189" s="18"/>
      <c r="N189" s="95"/>
    </row>
    <row r="190" spans="1:13" s="3" customFormat="1" ht="14.25">
      <c r="A190" s="121" t="s">
        <v>21</v>
      </c>
      <c r="B190" s="145">
        <v>0</v>
      </c>
      <c r="C190" s="145">
        <v>22200</v>
      </c>
      <c r="F190" s="107"/>
      <c r="H190" s="18"/>
      <c r="I190" s="18"/>
      <c r="J190" s="18"/>
      <c r="K190" s="18"/>
      <c r="L190" s="18"/>
      <c r="M190" s="17"/>
    </row>
    <row r="191" spans="1:13" s="3" customFormat="1" ht="15" thickBot="1">
      <c r="A191" s="121" t="s">
        <v>77</v>
      </c>
      <c r="B191" s="145">
        <v>150</v>
      </c>
      <c r="C191" s="145">
        <v>150</v>
      </c>
      <c r="F191" s="107"/>
      <c r="H191" s="18"/>
      <c r="I191" s="18"/>
      <c r="J191" s="18"/>
      <c r="K191" s="18"/>
      <c r="L191" s="18"/>
      <c r="M191" s="17"/>
    </row>
    <row r="192" spans="1:13" s="3" customFormat="1" ht="16.5" thickBot="1">
      <c r="A192" s="110" t="s">
        <v>75</v>
      </c>
      <c r="B192" s="111">
        <f>SUM(B188:B191)</f>
        <v>-3239</v>
      </c>
      <c r="C192" s="111">
        <f>SUM(C188:C191)</f>
        <v>18461</v>
      </c>
      <c r="D192" s="8"/>
      <c r="E192" s="16"/>
      <c r="F192" s="128"/>
      <c r="G192" s="16"/>
      <c r="H192" s="9"/>
      <c r="I192" s="9"/>
      <c r="J192" s="9"/>
      <c r="K192" s="9"/>
      <c r="L192" s="9"/>
      <c r="M192" s="5"/>
    </row>
    <row r="193" spans="1:13" s="3" customFormat="1" ht="12.75">
      <c r="A193" s="90"/>
      <c r="B193" s="90"/>
      <c r="C193" s="90"/>
      <c r="D193" s="8"/>
      <c r="E193" s="16"/>
      <c r="F193" s="128"/>
      <c r="G193" s="16"/>
      <c r="H193" s="9"/>
      <c r="I193" s="9"/>
      <c r="J193" s="9"/>
      <c r="K193" s="9"/>
      <c r="L193" s="9"/>
      <c r="M193" s="5"/>
    </row>
    <row r="194" spans="1:13" s="3" customFormat="1" ht="12.75">
      <c r="A194" s="90"/>
      <c r="B194" s="90"/>
      <c r="C194" s="90"/>
      <c r="D194" s="8"/>
      <c r="E194" s="16"/>
      <c r="F194" s="128"/>
      <c r="G194" s="16"/>
      <c r="H194" s="9"/>
      <c r="I194" s="9"/>
      <c r="J194" s="9"/>
      <c r="K194" s="9"/>
      <c r="L194" s="9"/>
      <c r="M194" s="5"/>
    </row>
    <row r="195" spans="1:13" s="3" customFormat="1" ht="12.75">
      <c r="A195" s="90"/>
      <c r="B195" s="90"/>
      <c r="C195" s="90"/>
      <c r="D195" s="8"/>
      <c r="E195" s="16"/>
      <c r="F195" s="128"/>
      <c r="G195" s="16"/>
      <c r="H195" s="9"/>
      <c r="I195" s="9"/>
      <c r="J195" s="9"/>
      <c r="K195" s="9"/>
      <c r="L195" s="9"/>
      <c r="M195" s="5"/>
    </row>
    <row r="196" spans="1:13" s="3" customFormat="1" ht="12.75">
      <c r="A196" s="90"/>
      <c r="B196" s="90"/>
      <c r="C196" s="90"/>
      <c r="D196" s="8"/>
      <c r="E196" s="16"/>
      <c r="F196" s="128"/>
      <c r="G196" s="16"/>
      <c r="H196" s="9"/>
      <c r="I196" s="9"/>
      <c r="J196" s="9"/>
      <c r="K196" s="9"/>
      <c r="L196" s="9"/>
      <c r="M196" s="5"/>
    </row>
    <row r="197" spans="1:13" s="3" customFormat="1" ht="12.75">
      <c r="A197" s="90"/>
      <c r="B197" s="90"/>
      <c r="C197" s="90"/>
      <c r="D197" s="8"/>
      <c r="E197" s="16"/>
      <c r="F197" s="128"/>
      <c r="G197" s="16"/>
      <c r="H197" s="9"/>
      <c r="I197" s="9"/>
      <c r="J197" s="9"/>
      <c r="K197" s="9"/>
      <c r="L197" s="9"/>
      <c r="M197" s="5"/>
    </row>
    <row r="198" spans="1:13" s="3" customFormat="1" ht="14.25" customHeight="1">
      <c r="A198" s="90"/>
      <c r="B198" s="90"/>
      <c r="C198" s="90"/>
      <c r="D198" s="8"/>
      <c r="E198" s="16"/>
      <c r="F198" s="128"/>
      <c r="G198" s="16"/>
      <c r="H198" s="9"/>
      <c r="I198" s="9"/>
      <c r="J198" s="9"/>
      <c r="K198" s="9"/>
      <c r="L198" s="9"/>
      <c r="M198" s="5"/>
    </row>
    <row r="199" spans="1:13" s="3" customFormat="1" ht="12.75">
      <c r="A199" s="90"/>
      <c r="B199" s="90"/>
      <c r="C199" s="90"/>
      <c r="D199" s="8"/>
      <c r="E199" s="16"/>
      <c r="F199" s="128"/>
      <c r="G199" s="16"/>
      <c r="H199" s="9"/>
      <c r="I199" s="9"/>
      <c r="J199" s="9"/>
      <c r="K199" s="9"/>
      <c r="L199" s="9"/>
      <c r="M199" s="5"/>
    </row>
    <row r="200" spans="1:13" s="3" customFormat="1" ht="15.75">
      <c r="A200" s="174" t="s">
        <v>16</v>
      </c>
      <c r="B200" s="174"/>
      <c r="C200" s="174"/>
      <c r="D200" s="174"/>
      <c r="F200" s="107"/>
      <c r="H200" s="9"/>
      <c r="I200" s="9"/>
      <c r="J200" s="9"/>
      <c r="K200" s="9"/>
      <c r="L200" s="9"/>
      <c r="M200" s="5"/>
    </row>
    <row r="201" spans="1:14" s="3" customFormat="1" ht="16.5" thickBot="1">
      <c r="A201" s="43"/>
      <c r="B201" s="43"/>
      <c r="C201" s="112" t="s">
        <v>29</v>
      </c>
      <c r="F201" s="107"/>
      <c r="H201" s="17"/>
      <c r="I201" s="17"/>
      <c r="J201" s="17"/>
      <c r="K201" s="17"/>
      <c r="L201" s="17"/>
      <c r="M201" s="17"/>
      <c r="N201" s="17"/>
    </row>
    <row r="202" spans="1:8" s="3" customFormat="1" ht="12.75">
      <c r="A202" s="178" t="s">
        <v>72</v>
      </c>
      <c r="B202" s="180" t="s">
        <v>116</v>
      </c>
      <c r="C202" s="180" t="s">
        <v>117</v>
      </c>
      <c r="F202" s="107"/>
      <c r="H202" s="5"/>
    </row>
    <row r="203" spans="1:6" s="3" customFormat="1" ht="40.5" customHeight="1" thickBot="1">
      <c r="A203" s="179"/>
      <c r="B203" s="181"/>
      <c r="C203" s="181"/>
      <c r="F203" s="107"/>
    </row>
    <row r="204" spans="1:6" s="3" customFormat="1" ht="15" thickBot="1">
      <c r="A204" s="150" t="s">
        <v>37</v>
      </c>
      <c r="B204" s="151">
        <f>Příjmy!B40</f>
        <v>198141.9</v>
      </c>
      <c r="C204" s="152">
        <f>Příjmy!C40</f>
        <v>250876.5</v>
      </c>
      <c r="F204" s="107"/>
    </row>
    <row r="205" spans="1:6" s="3" customFormat="1" ht="15" thickBot="1">
      <c r="A205" s="153"/>
      <c r="B205" s="154"/>
      <c r="C205" s="155"/>
      <c r="E205" s="107"/>
      <c r="F205" s="107"/>
    </row>
    <row r="206" spans="1:14" s="33" customFormat="1" ht="15">
      <c r="A206" s="141" t="s">
        <v>78</v>
      </c>
      <c r="B206" s="142">
        <f>B178</f>
        <v>191152</v>
      </c>
      <c r="C206" s="143">
        <f>C178</f>
        <v>218667.5</v>
      </c>
      <c r="D206" s="32"/>
      <c r="E206" s="32"/>
      <c r="F206" s="129"/>
      <c r="G206" s="32"/>
      <c r="H206" s="32"/>
      <c r="I206" s="32"/>
      <c r="J206" s="34"/>
      <c r="K206" s="34"/>
      <c r="L206" s="34"/>
      <c r="M206" s="113"/>
      <c r="N206" s="113"/>
    </row>
    <row r="207" spans="1:14" s="33" customFormat="1" ht="14.25">
      <c r="A207" s="121" t="s">
        <v>79</v>
      </c>
      <c r="B207" s="144">
        <f>B180</f>
        <v>3750.9</v>
      </c>
      <c r="C207" s="145">
        <f>C180</f>
        <v>50670</v>
      </c>
      <c r="D207" s="34"/>
      <c r="E207" s="34"/>
      <c r="F207" s="130"/>
      <c r="G207" s="34"/>
      <c r="H207" s="32"/>
      <c r="I207" s="32"/>
      <c r="J207" s="32"/>
      <c r="K207" s="32"/>
      <c r="L207" s="32"/>
      <c r="M207" s="32"/>
      <c r="N207" s="114"/>
    </row>
    <row r="208" spans="1:14" s="33" customFormat="1" ht="15" thickBot="1">
      <c r="A208" s="123" t="s">
        <v>9</v>
      </c>
      <c r="B208" s="148">
        <f>SUM(B206:B207)</f>
        <v>194902.9</v>
      </c>
      <c r="C208" s="149">
        <f>SUM(C206:C207)</f>
        <v>269337.5</v>
      </c>
      <c r="D208" s="34"/>
      <c r="E208" s="34"/>
      <c r="F208" s="130"/>
      <c r="G208" s="34"/>
      <c r="H208" s="32"/>
      <c r="I208" s="32"/>
      <c r="J208" s="32"/>
      <c r="K208" s="32"/>
      <c r="L208" s="32"/>
      <c r="M208" s="32"/>
      <c r="N208" s="114"/>
    </row>
    <row r="209" spans="1:14" s="33" customFormat="1" ht="15" thickBot="1">
      <c r="A209" s="153"/>
      <c r="B209" s="154"/>
      <c r="C209" s="155"/>
      <c r="D209" s="34"/>
      <c r="E209" s="130"/>
      <c r="F209" s="130"/>
      <c r="G209" s="34"/>
      <c r="H209" s="32"/>
      <c r="I209" s="32"/>
      <c r="J209" s="32"/>
      <c r="K209" s="32"/>
      <c r="L209" s="32"/>
      <c r="M209" s="32"/>
      <c r="N209" s="114"/>
    </row>
    <row r="210" spans="1:13" s="3" customFormat="1" ht="15" thickBot="1">
      <c r="A210" s="150" t="s">
        <v>8</v>
      </c>
      <c r="B210" s="151">
        <f>B192</f>
        <v>-3239</v>
      </c>
      <c r="C210" s="152">
        <f>C192</f>
        <v>18461</v>
      </c>
      <c r="D210" s="8"/>
      <c r="E210" s="16"/>
      <c r="F210" s="128"/>
      <c r="G210" s="90"/>
      <c r="H210" s="91"/>
      <c r="I210" s="91"/>
      <c r="J210" s="91"/>
      <c r="K210" s="91"/>
      <c r="L210" s="91"/>
      <c r="M210" s="5"/>
    </row>
    <row r="211" spans="1:13" s="3" customFormat="1" ht="12.75">
      <c r="A211" s="90"/>
      <c r="B211" s="90"/>
      <c r="C211" s="90"/>
      <c r="D211" s="191"/>
      <c r="E211" s="192"/>
      <c r="F211" s="128"/>
      <c r="G211" s="90"/>
      <c r="H211" s="91"/>
      <c r="I211" s="91"/>
      <c r="J211" s="91"/>
      <c r="K211" s="91"/>
      <c r="L211" s="91"/>
      <c r="M211" s="5"/>
    </row>
    <row r="212" spans="1:13" s="3" customFormat="1" ht="12.75">
      <c r="A212" s="90"/>
      <c r="B212" s="90"/>
      <c r="C212" s="90"/>
      <c r="D212" s="96"/>
      <c r="E212" s="16"/>
      <c r="F212" s="128"/>
      <c r="G212" s="90"/>
      <c r="H212" s="91"/>
      <c r="I212" s="91"/>
      <c r="J212" s="91"/>
      <c r="K212" s="91"/>
      <c r="L212" s="91"/>
      <c r="M212" s="5"/>
    </row>
    <row r="213" spans="1:13" s="3" customFormat="1" ht="15">
      <c r="A213" s="196"/>
      <c r="B213" s="197"/>
      <c r="C213" s="197"/>
      <c r="E213" s="16"/>
      <c r="F213" s="128"/>
      <c r="G213" s="90"/>
      <c r="H213" s="91"/>
      <c r="I213" s="91"/>
      <c r="J213" s="91"/>
      <c r="K213" s="91"/>
      <c r="L213" s="91"/>
      <c r="M213" s="5"/>
    </row>
    <row r="214" spans="1:13" s="3" customFormat="1" ht="12.75">
      <c r="A214" s="90"/>
      <c r="B214" s="90"/>
      <c r="C214" s="90"/>
      <c r="D214" s="96"/>
      <c r="E214" s="16"/>
      <c r="F214" s="128"/>
      <c r="G214" s="90"/>
      <c r="H214" s="91"/>
      <c r="I214" s="91"/>
      <c r="J214" s="91"/>
      <c r="K214" s="91"/>
      <c r="L214" s="91"/>
      <c r="M214" s="5"/>
    </row>
    <row r="215" spans="1:13" s="3" customFormat="1" ht="12.75">
      <c r="A215" s="90"/>
      <c r="B215" s="90"/>
      <c r="C215" s="90"/>
      <c r="E215" s="16"/>
      <c r="F215" s="128"/>
      <c r="G215" s="90"/>
      <c r="H215" s="91"/>
      <c r="I215" s="91"/>
      <c r="J215" s="91"/>
      <c r="K215" s="91"/>
      <c r="L215" s="91"/>
      <c r="M215" s="5"/>
    </row>
    <row r="216" spans="1:13" s="3" customFormat="1" ht="12.75">
      <c r="A216" s="90"/>
      <c r="B216" s="90"/>
      <c r="C216" s="90"/>
      <c r="E216" s="16"/>
      <c r="F216" s="128"/>
      <c r="G216" s="90"/>
      <c r="H216" s="91"/>
      <c r="I216" s="91"/>
      <c r="J216" s="91"/>
      <c r="K216" s="91"/>
      <c r="L216" s="91"/>
      <c r="M216" s="5"/>
    </row>
    <row r="217" spans="1:13" s="3" customFormat="1" ht="12.75">
      <c r="A217"/>
      <c r="B217"/>
      <c r="C217"/>
      <c r="D217"/>
      <c r="E217" s="16"/>
      <c r="F217" s="128"/>
      <c r="G217" s="90"/>
      <c r="H217" s="91"/>
      <c r="I217" s="91"/>
      <c r="J217" s="91"/>
      <c r="K217" s="91"/>
      <c r="L217" s="91"/>
      <c r="M217" s="5"/>
    </row>
    <row r="218" spans="1:13" s="3" customFormat="1" ht="20.25">
      <c r="A218" s="198" t="s">
        <v>155</v>
      </c>
      <c r="B218" s="199"/>
      <c r="C218" s="199"/>
      <c r="D218"/>
      <c r="E218" s="16"/>
      <c r="F218" s="128"/>
      <c r="G218" s="90"/>
      <c r="H218" s="91"/>
      <c r="I218" s="91"/>
      <c r="J218" s="91"/>
      <c r="K218" s="91"/>
      <c r="L218" s="91"/>
      <c r="M218" s="5"/>
    </row>
    <row r="219" spans="1:13" s="3" customFormat="1" ht="12.75">
      <c r="A219"/>
      <c r="B219"/>
      <c r="C219"/>
      <c r="D219"/>
      <c r="E219" s="16"/>
      <c r="F219" s="128"/>
      <c r="G219" s="90"/>
      <c r="H219" s="91"/>
      <c r="I219" s="91"/>
      <c r="J219" s="91"/>
      <c r="K219" s="91"/>
      <c r="L219" s="91"/>
      <c r="M219" s="5"/>
    </row>
    <row r="220" spans="1:13" s="3" customFormat="1" ht="12.75">
      <c r="A220"/>
      <c r="B220"/>
      <c r="C220"/>
      <c r="D220"/>
      <c r="E220" s="16"/>
      <c r="F220" s="128"/>
      <c r="G220" s="90"/>
      <c r="H220" s="91"/>
      <c r="I220" s="91"/>
      <c r="J220" s="91"/>
      <c r="K220" s="91"/>
      <c r="L220" s="91"/>
      <c r="M220" s="5"/>
    </row>
    <row r="221" spans="1:13" s="3" customFormat="1" ht="12.75">
      <c r="A221"/>
      <c r="B221"/>
      <c r="C221"/>
      <c r="D221"/>
      <c r="E221" s="16"/>
      <c r="F221" s="128"/>
      <c r="G221" s="90"/>
      <c r="H221" s="91"/>
      <c r="I221" s="91"/>
      <c r="J221" s="91"/>
      <c r="K221" s="91"/>
      <c r="L221" s="91"/>
      <c r="M221" s="5"/>
    </row>
    <row r="222" spans="1:13" s="3" customFormat="1" ht="12.75">
      <c r="A222"/>
      <c r="B222"/>
      <c r="C222"/>
      <c r="D222"/>
      <c r="E222" s="16"/>
      <c r="F222" s="128"/>
      <c r="G222" s="90"/>
      <c r="H222" s="91"/>
      <c r="I222" s="91"/>
      <c r="J222" s="91"/>
      <c r="K222" s="91"/>
      <c r="L222" s="91"/>
      <c r="M222" s="5"/>
    </row>
    <row r="223" spans="1:13" s="3" customFormat="1" ht="12.75">
      <c r="A223"/>
      <c r="B223"/>
      <c r="C223"/>
      <c r="D223"/>
      <c r="E223" s="16"/>
      <c r="F223" s="128"/>
      <c r="G223" s="90"/>
      <c r="H223" s="91"/>
      <c r="I223" s="91"/>
      <c r="J223" s="91"/>
      <c r="K223" s="91"/>
      <c r="L223" s="91"/>
      <c r="M223" s="5"/>
    </row>
    <row r="224" spans="1:13" s="3" customFormat="1" ht="12.75">
      <c r="A224"/>
      <c r="B224"/>
      <c r="C224"/>
      <c r="D224"/>
      <c r="E224" s="16"/>
      <c r="F224" s="128"/>
      <c r="G224" s="90"/>
      <c r="H224" s="91"/>
      <c r="I224" s="91"/>
      <c r="J224" s="91"/>
      <c r="K224" s="91"/>
      <c r="L224" s="91"/>
      <c r="M224" s="5"/>
    </row>
    <row r="225" spans="1:14" s="3" customFormat="1" ht="12.75">
      <c r="A225"/>
      <c r="B225"/>
      <c r="C225"/>
      <c r="D225"/>
      <c r="F225" s="107"/>
      <c r="H225" s="18"/>
      <c r="I225" s="18"/>
      <c r="J225" s="18"/>
      <c r="K225" s="18"/>
      <c r="L225" s="18"/>
      <c r="M225" s="17"/>
      <c r="N225" s="17"/>
    </row>
    <row r="226" spans="1:6" s="3" customFormat="1" ht="12.75">
      <c r="A226"/>
      <c r="B226"/>
      <c r="C226"/>
      <c r="D226"/>
      <c r="F226" s="107"/>
    </row>
    <row r="227" spans="1:6" s="3" customFormat="1" ht="12.75">
      <c r="A227"/>
      <c r="B227"/>
      <c r="C227"/>
      <c r="D227"/>
      <c r="F227" s="107"/>
    </row>
    <row r="228" spans="1:6" s="3" customFormat="1" ht="12.75">
      <c r="A228"/>
      <c r="B228"/>
      <c r="C228"/>
      <c r="D228"/>
      <c r="F228" s="107"/>
    </row>
    <row r="229" spans="1:14" s="3" customFormat="1" ht="15">
      <c r="A229"/>
      <c r="B229"/>
      <c r="C229"/>
      <c r="D229"/>
      <c r="E229" s="186"/>
      <c r="F229" s="188"/>
      <c r="G229" s="186"/>
      <c r="H229" s="14"/>
      <c r="I229" s="186"/>
      <c r="J229" s="187"/>
      <c r="K229" s="187"/>
      <c r="L229" s="187"/>
      <c r="M229" s="195"/>
      <c r="N229" s="195"/>
    </row>
    <row r="230" spans="1:14" s="3" customFormat="1" ht="12.75">
      <c r="A230"/>
      <c r="B230"/>
      <c r="C230"/>
      <c r="D230"/>
      <c r="E230" s="187"/>
      <c r="F230" s="189"/>
      <c r="G230" s="187"/>
      <c r="H230" s="14"/>
      <c r="I230" s="14"/>
      <c r="J230" s="14"/>
      <c r="K230" s="14"/>
      <c r="L230" s="14"/>
      <c r="M230" s="14"/>
      <c r="N230" s="89"/>
    </row>
    <row r="231" spans="1:13" s="3" customFormat="1" ht="12.75">
      <c r="A231"/>
      <c r="B231"/>
      <c r="C231"/>
      <c r="D231"/>
      <c r="E231" s="16"/>
      <c r="F231" s="128"/>
      <c r="G231" s="16"/>
      <c r="H231" s="11"/>
      <c r="I231" s="11"/>
      <c r="J231" s="11"/>
      <c r="K231" s="11"/>
      <c r="L231" s="11"/>
      <c r="M231" s="97"/>
    </row>
    <row r="232" spans="1:13" s="3" customFormat="1" ht="12.75">
      <c r="A232"/>
      <c r="B232"/>
      <c r="C232"/>
      <c r="D232"/>
      <c r="F232" s="107"/>
      <c r="H232" s="11"/>
      <c r="I232" s="11"/>
      <c r="J232" s="11"/>
      <c r="K232" s="11"/>
      <c r="L232" s="11"/>
      <c r="M232" s="5"/>
    </row>
    <row r="233" spans="1:13" s="3" customFormat="1" ht="12.75">
      <c r="A233"/>
      <c r="B233"/>
      <c r="C233"/>
      <c r="D233"/>
      <c r="F233" s="107"/>
      <c r="H233" s="11"/>
      <c r="I233" s="11"/>
      <c r="J233" s="11"/>
      <c r="K233" s="11"/>
      <c r="L233" s="11"/>
      <c r="M233" s="5"/>
    </row>
    <row r="234" spans="6:13" s="3" customFormat="1" ht="12.75">
      <c r="F234" s="107"/>
      <c r="H234" s="11"/>
      <c r="I234" s="11"/>
      <c r="J234" s="11"/>
      <c r="K234" s="11"/>
      <c r="L234" s="11"/>
      <c r="M234" s="5"/>
    </row>
    <row r="235" spans="6:13" s="3" customFormat="1" ht="12.75">
      <c r="F235" s="107"/>
      <c r="H235" s="11"/>
      <c r="I235" s="11"/>
      <c r="J235" s="11"/>
      <c r="K235" s="11"/>
      <c r="L235" s="11"/>
      <c r="M235" s="5"/>
    </row>
    <row r="236" spans="6:13" s="3" customFormat="1" ht="17.25" customHeight="1">
      <c r="F236" s="107"/>
      <c r="H236" s="11"/>
      <c r="I236" s="11"/>
      <c r="J236" s="11"/>
      <c r="K236" s="11"/>
      <c r="L236" s="11"/>
      <c r="M236" s="5"/>
    </row>
    <row r="237" spans="6:13" s="3" customFormat="1" ht="12.75">
      <c r="F237" s="107"/>
      <c r="H237" s="11"/>
      <c r="I237" s="11"/>
      <c r="J237" s="11"/>
      <c r="K237" s="11"/>
      <c r="L237" s="11"/>
      <c r="M237" s="5"/>
    </row>
    <row r="238" spans="6:13" s="3" customFormat="1" ht="13.5" customHeight="1">
      <c r="F238" s="107"/>
      <c r="H238" s="11"/>
      <c r="I238" s="11"/>
      <c r="J238" s="11"/>
      <c r="K238" s="11"/>
      <c r="L238" s="11"/>
      <c r="M238" s="5"/>
    </row>
    <row r="239" spans="6:14" s="3" customFormat="1" ht="13.5" customHeight="1">
      <c r="F239" s="107"/>
      <c r="H239" s="18"/>
      <c r="I239" s="18"/>
      <c r="J239" s="18"/>
      <c r="K239" s="18"/>
      <c r="L239" s="18"/>
      <c r="M239" s="17"/>
      <c r="N239" s="75"/>
    </row>
    <row r="240" spans="6:8" s="3" customFormat="1" ht="13.5" customHeight="1">
      <c r="F240" s="107"/>
      <c r="H240" s="5"/>
    </row>
    <row r="241" spans="6:8" s="3" customFormat="1" ht="13.5" customHeight="1">
      <c r="F241" s="107"/>
      <c r="H241" s="5"/>
    </row>
    <row r="242" spans="1:6" s="3" customFormat="1" ht="13.5" customHeight="1">
      <c r="A242" s="13"/>
      <c r="F242" s="107"/>
    </row>
    <row r="243" spans="1:14" s="3" customFormat="1" ht="13.5" customHeight="1">
      <c r="A243" s="186"/>
      <c r="B243" s="186"/>
      <c r="C243" s="186"/>
      <c r="D243" s="186"/>
      <c r="E243" s="186"/>
      <c r="F243" s="188"/>
      <c r="G243" s="186"/>
      <c r="H243" s="14"/>
      <c r="I243" s="186"/>
      <c r="J243" s="187"/>
      <c r="K243" s="187"/>
      <c r="L243" s="187"/>
      <c r="M243" s="195"/>
      <c r="N243" s="195"/>
    </row>
    <row r="244" spans="1:14" s="3" customFormat="1" ht="13.5" customHeight="1">
      <c r="A244" s="187"/>
      <c r="B244" s="187"/>
      <c r="C244" s="187"/>
      <c r="D244" s="187"/>
      <c r="E244" s="187"/>
      <c r="F244" s="189"/>
      <c r="G244" s="187"/>
      <c r="H244" s="14"/>
      <c r="I244" s="14"/>
      <c r="J244" s="14"/>
      <c r="K244" s="14"/>
      <c r="L244" s="14"/>
      <c r="M244" s="14"/>
      <c r="N244" s="89"/>
    </row>
    <row r="245" spans="1:13" s="3" customFormat="1" ht="12.75">
      <c r="A245" s="94"/>
      <c r="B245" s="94"/>
      <c r="C245" s="94"/>
      <c r="F245" s="107"/>
      <c r="H245" s="11"/>
      <c r="I245" s="11"/>
      <c r="J245" s="11"/>
      <c r="K245" s="11"/>
      <c r="L245" s="11"/>
      <c r="M245" s="5"/>
    </row>
    <row r="246" spans="1:13" s="3" customFormat="1" ht="12.75">
      <c r="A246" s="94"/>
      <c r="B246" s="94"/>
      <c r="C246" s="94"/>
      <c r="F246" s="107"/>
      <c r="H246" s="11"/>
      <c r="I246" s="11"/>
      <c r="J246" s="11"/>
      <c r="K246" s="11"/>
      <c r="L246" s="11"/>
      <c r="M246" s="5"/>
    </row>
    <row r="247" spans="1:13" s="3" customFormat="1" ht="12.75">
      <c r="A247" s="94"/>
      <c r="B247" s="94"/>
      <c r="C247" s="94"/>
      <c r="F247" s="107"/>
      <c r="H247" s="11"/>
      <c r="I247" s="11"/>
      <c r="J247" s="11"/>
      <c r="K247" s="11"/>
      <c r="L247" s="11"/>
      <c r="M247" s="5"/>
    </row>
    <row r="248" spans="1:13" s="3" customFormat="1" ht="12.75">
      <c r="A248" s="94"/>
      <c r="B248" s="94"/>
      <c r="C248" s="94"/>
      <c r="F248" s="107"/>
      <c r="H248" s="11"/>
      <c r="I248" s="11"/>
      <c r="J248" s="11"/>
      <c r="K248" s="11"/>
      <c r="L248" s="11"/>
      <c r="M248" s="5"/>
    </row>
    <row r="249" spans="1:13" s="3" customFormat="1" ht="12.75">
      <c r="A249" s="94"/>
      <c r="B249" s="94"/>
      <c r="C249" s="94"/>
      <c r="F249" s="107"/>
      <c r="H249" s="11"/>
      <c r="I249" s="11"/>
      <c r="J249" s="11"/>
      <c r="K249" s="11"/>
      <c r="L249" s="11"/>
      <c r="M249" s="5"/>
    </row>
    <row r="250" spans="1:13" s="3" customFormat="1" ht="18" customHeight="1">
      <c r="A250" s="94"/>
      <c r="B250" s="94"/>
      <c r="C250" s="94"/>
      <c r="F250" s="107"/>
      <c r="H250" s="11"/>
      <c r="I250" s="11"/>
      <c r="J250" s="11"/>
      <c r="K250" s="11"/>
      <c r="L250" s="11"/>
      <c r="M250" s="5"/>
    </row>
    <row r="251" spans="1:13" s="3" customFormat="1" ht="12.75">
      <c r="A251" s="94"/>
      <c r="B251" s="94"/>
      <c r="C251" s="94"/>
      <c r="F251" s="107"/>
      <c r="H251" s="11"/>
      <c r="I251" s="11"/>
      <c r="J251" s="11"/>
      <c r="K251" s="11"/>
      <c r="L251" s="11"/>
      <c r="M251" s="5"/>
    </row>
    <row r="252" spans="1:13" s="3" customFormat="1" ht="12.75">
      <c r="A252" s="94"/>
      <c r="B252" s="94"/>
      <c r="C252" s="94"/>
      <c r="F252" s="107"/>
      <c r="H252" s="11"/>
      <c r="I252" s="11"/>
      <c r="J252" s="11"/>
      <c r="K252" s="11"/>
      <c r="L252" s="11"/>
      <c r="M252" s="5"/>
    </row>
    <row r="253" spans="1:13" s="3" customFormat="1" ht="12.75">
      <c r="A253" s="94"/>
      <c r="B253" s="94"/>
      <c r="C253" s="94"/>
      <c r="F253" s="107"/>
      <c r="H253" s="11"/>
      <c r="I253" s="11"/>
      <c r="J253" s="11"/>
      <c r="K253" s="11"/>
      <c r="L253" s="11"/>
      <c r="M253" s="5"/>
    </row>
    <row r="254" spans="1:13" s="3" customFormat="1" ht="12.75">
      <c r="A254" s="94"/>
      <c r="B254" s="94"/>
      <c r="C254" s="94"/>
      <c r="F254" s="107"/>
      <c r="H254" s="11"/>
      <c r="I254" s="11"/>
      <c r="J254" s="11"/>
      <c r="K254" s="11"/>
      <c r="L254" s="11"/>
      <c r="M254" s="5"/>
    </row>
    <row r="255" spans="1:13" s="3" customFormat="1" ht="12.75">
      <c r="A255" s="94"/>
      <c r="B255" s="94"/>
      <c r="C255" s="94"/>
      <c r="F255" s="107"/>
      <c r="H255" s="11"/>
      <c r="I255" s="11"/>
      <c r="J255" s="11"/>
      <c r="K255" s="11"/>
      <c r="L255" s="11"/>
      <c r="M255" s="5"/>
    </row>
    <row r="256" spans="1:13" s="3" customFormat="1" ht="12.75">
      <c r="A256" s="94"/>
      <c r="B256" s="94"/>
      <c r="C256" s="94"/>
      <c r="F256" s="107"/>
      <c r="H256" s="11"/>
      <c r="I256" s="11"/>
      <c r="J256" s="11"/>
      <c r="K256" s="11"/>
      <c r="L256" s="11"/>
      <c r="M256" s="5"/>
    </row>
    <row r="257" spans="1:13" s="3" customFormat="1" ht="12.75" customHeight="1">
      <c r="A257" s="94"/>
      <c r="B257" s="94"/>
      <c r="C257" s="94"/>
      <c r="F257" s="107"/>
      <c r="H257" s="11"/>
      <c r="I257" s="11"/>
      <c r="J257" s="11"/>
      <c r="K257" s="11"/>
      <c r="L257" s="11"/>
      <c r="M257" s="5"/>
    </row>
    <row r="258" spans="1:13" s="3" customFormat="1" ht="12.75">
      <c r="A258" s="94"/>
      <c r="B258" s="94"/>
      <c r="C258" s="94"/>
      <c r="F258" s="107"/>
      <c r="H258" s="11"/>
      <c r="I258" s="11"/>
      <c r="J258" s="11"/>
      <c r="K258" s="11"/>
      <c r="L258" s="11"/>
      <c r="M258" s="5"/>
    </row>
    <row r="259" spans="1:13" s="3" customFormat="1" ht="12.75">
      <c r="A259" s="94"/>
      <c r="B259" s="94"/>
      <c r="C259" s="94"/>
      <c r="F259" s="107"/>
      <c r="H259" s="11"/>
      <c r="I259" s="11"/>
      <c r="J259" s="11"/>
      <c r="K259" s="11"/>
      <c r="L259" s="11"/>
      <c r="M259" s="5"/>
    </row>
    <row r="260" spans="1:13" s="3" customFormat="1" ht="12.75">
      <c r="A260" s="94"/>
      <c r="B260" s="94"/>
      <c r="C260" s="94"/>
      <c r="F260" s="107"/>
      <c r="H260" s="11"/>
      <c r="I260" s="11"/>
      <c r="J260" s="11"/>
      <c r="K260" s="11"/>
      <c r="L260" s="11"/>
      <c r="M260" s="5"/>
    </row>
    <row r="261" spans="1:13" s="3" customFormat="1" ht="12.75">
      <c r="A261" s="94"/>
      <c r="B261" s="94"/>
      <c r="C261" s="94"/>
      <c r="F261" s="107"/>
      <c r="H261" s="11"/>
      <c r="I261" s="11"/>
      <c r="J261" s="11"/>
      <c r="K261" s="11"/>
      <c r="L261" s="11"/>
      <c r="M261" s="5"/>
    </row>
    <row r="262" spans="1:13" s="3" customFormat="1" ht="12.75">
      <c r="A262" s="94"/>
      <c r="B262" s="93"/>
      <c r="C262" s="94"/>
      <c r="F262" s="107"/>
      <c r="H262" s="11"/>
      <c r="I262" s="11"/>
      <c r="J262" s="11"/>
      <c r="K262" s="11"/>
      <c r="L262" s="11"/>
      <c r="M262" s="5"/>
    </row>
    <row r="263" spans="6:14" s="3" customFormat="1" ht="12.75">
      <c r="F263" s="107"/>
      <c r="H263" s="17"/>
      <c r="I263" s="17"/>
      <c r="J263" s="17"/>
      <c r="K263" s="17"/>
      <c r="L263" s="17"/>
      <c r="M263" s="17"/>
      <c r="N263" s="17"/>
    </row>
    <row r="264" s="3" customFormat="1" ht="12.75">
      <c r="F264" s="107"/>
    </row>
    <row r="265" s="3" customFormat="1" ht="12.75">
      <c r="F265" s="107"/>
    </row>
    <row r="266" spans="1:6" s="3" customFormat="1" ht="15">
      <c r="A266" s="13"/>
      <c r="F266" s="107"/>
    </row>
    <row r="267" spans="1:14" s="3" customFormat="1" ht="15">
      <c r="A267" s="186"/>
      <c r="B267" s="186"/>
      <c r="C267" s="186"/>
      <c r="D267" s="186"/>
      <c r="E267" s="186"/>
      <c r="F267" s="188"/>
      <c r="G267" s="186"/>
      <c r="H267" s="14"/>
      <c r="I267" s="186"/>
      <c r="J267" s="187"/>
      <c r="K267" s="187"/>
      <c r="L267" s="187"/>
      <c r="M267" s="195"/>
      <c r="N267" s="195"/>
    </row>
    <row r="268" spans="1:14" s="3" customFormat="1" ht="12.75">
      <c r="A268" s="187"/>
      <c r="B268" s="187"/>
      <c r="C268" s="187"/>
      <c r="D268" s="187"/>
      <c r="E268" s="187"/>
      <c r="F268" s="189"/>
      <c r="G268" s="187"/>
      <c r="H268" s="14"/>
      <c r="I268" s="14"/>
      <c r="J268" s="14"/>
      <c r="K268" s="14"/>
      <c r="L268" s="14"/>
      <c r="M268" s="14"/>
      <c r="N268" s="89"/>
    </row>
    <row r="269" spans="6:13" s="3" customFormat="1" ht="18" customHeight="1">
      <c r="F269" s="107"/>
      <c r="H269" s="11"/>
      <c r="I269" s="11"/>
      <c r="J269" s="11"/>
      <c r="K269" s="11"/>
      <c r="L269" s="11"/>
      <c r="M269" s="5"/>
    </row>
    <row r="270" spans="6:13" s="3" customFormat="1" ht="51.75" customHeight="1">
      <c r="F270" s="107"/>
      <c r="H270" s="11"/>
      <c r="I270" s="11"/>
      <c r="J270" s="11"/>
      <c r="K270" s="11"/>
      <c r="L270" s="11"/>
      <c r="M270" s="5"/>
    </row>
    <row r="271" spans="6:14" s="3" customFormat="1" ht="12.75">
      <c r="F271" s="107"/>
      <c r="H271" s="18"/>
      <c r="I271" s="18"/>
      <c r="J271" s="18"/>
      <c r="K271" s="18"/>
      <c r="L271" s="18"/>
      <c r="M271" s="17"/>
      <c r="N271" s="17"/>
    </row>
    <row r="272" spans="9:12" ht="12.75">
      <c r="I272" s="4"/>
      <c r="J272" s="4"/>
      <c r="K272" s="4"/>
      <c r="L272" s="4"/>
    </row>
    <row r="276" spans="10:11" ht="12.75">
      <c r="J276" s="4"/>
      <c r="K276" s="4"/>
    </row>
    <row r="277" spans="5:11" ht="12.75">
      <c r="E277" s="190"/>
      <c r="F277" s="190"/>
      <c r="G277" s="190"/>
      <c r="J277" s="10"/>
      <c r="K277" s="10"/>
    </row>
    <row r="278" spans="5:11" ht="12.75">
      <c r="E278" s="190"/>
      <c r="F278" s="190"/>
      <c r="G278" s="190"/>
      <c r="J278" s="4"/>
      <c r="K278" s="4"/>
    </row>
    <row r="279" spans="5:7" ht="12.75">
      <c r="E279" s="190"/>
      <c r="F279" s="190"/>
      <c r="G279" s="190"/>
    </row>
    <row r="280" spans="5:11" ht="12.75">
      <c r="E280" s="190"/>
      <c r="F280" s="190"/>
      <c r="G280" s="190"/>
      <c r="J280" s="4"/>
      <c r="K280" s="4"/>
    </row>
    <row r="281" spans="5:7" ht="12.75">
      <c r="E281" s="190"/>
      <c r="F281" s="190"/>
      <c r="G281" s="190"/>
    </row>
    <row r="283" spans="10:11" ht="18" customHeight="1">
      <c r="J283" s="4"/>
      <c r="K283" s="4"/>
    </row>
    <row r="307" ht="18" customHeight="1"/>
  </sheetData>
  <mergeCells count="96">
    <mergeCell ref="M243:N243"/>
    <mergeCell ref="M267:N267"/>
    <mergeCell ref="A243:A244"/>
    <mergeCell ref="B243:B244"/>
    <mergeCell ref="C243:C244"/>
    <mergeCell ref="D243:D244"/>
    <mergeCell ref="I267:L267"/>
    <mergeCell ref="F267:F268"/>
    <mergeCell ref="M132:N132"/>
    <mergeCell ref="M97:N97"/>
    <mergeCell ref="M229:N229"/>
    <mergeCell ref="A84:A85"/>
    <mergeCell ref="B84:B85"/>
    <mergeCell ref="G97:G98"/>
    <mergeCell ref="A200:D200"/>
    <mergeCell ref="A202:A203"/>
    <mergeCell ref="B202:B203"/>
    <mergeCell ref="C202:C203"/>
    <mergeCell ref="A36:A37"/>
    <mergeCell ref="B36:B37"/>
    <mergeCell ref="A59:A60"/>
    <mergeCell ref="B59:B60"/>
    <mergeCell ref="A47:A48"/>
    <mergeCell ref="B47:B48"/>
    <mergeCell ref="C36:C37"/>
    <mergeCell ref="D36:D37"/>
    <mergeCell ref="C84:C85"/>
    <mergeCell ref="D84:D85"/>
    <mergeCell ref="C59:C60"/>
    <mergeCell ref="D59:D60"/>
    <mergeCell ref="C47:C48"/>
    <mergeCell ref="D47:D48"/>
    <mergeCell ref="A1:D1"/>
    <mergeCell ref="B4:B5"/>
    <mergeCell ref="A4:A5"/>
    <mergeCell ref="C4:C5"/>
    <mergeCell ref="D4:D5"/>
    <mergeCell ref="A15:A16"/>
    <mergeCell ref="B15:B16"/>
    <mergeCell ref="F229:F230"/>
    <mergeCell ref="E97:E98"/>
    <mergeCell ref="F97:F98"/>
    <mergeCell ref="C15:C16"/>
    <mergeCell ref="D15:D16"/>
    <mergeCell ref="A186:A187"/>
    <mergeCell ref="B186:B187"/>
    <mergeCell ref="C186:C187"/>
    <mergeCell ref="A184:D184"/>
    <mergeCell ref="A267:A268"/>
    <mergeCell ref="B267:B268"/>
    <mergeCell ref="C267:C268"/>
    <mergeCell ref="D267:D268"/>
    <mergeCell ref="D211:E211"/>
    <mergeCell ref="E267:E268"/>
    <mergeCell ref="A213:C213"/>
    <mergeCell ref="A218:C218"/>
    <mergeCell ref="E281:G281"/>
    <mergeCell ref="E277:G277"/>
    <mergeCell ref="E278:G278"/>
    <mergeCell ref="E279:G279"/>
    <mergeCell ref="E280:G280"/>
    <mergeCell ref="I97:L97"/>
    <mergeCell ref="I229:L229"/>
    <mergeCell ref="I132:L132"/>
    <mergeCell ref="I243:L243"/>
    <mergeCell ref="G267:G268"/>
    <mergeCell ref="E243:E244"/>
    <mergeCell ref="F243:F244"/>
    <mergeCell ref="G243:G244"/>
    <mergeCell ref="G229:G230"/>
    <mergeCell ref="E229:E230"/>
    <mergeCell ref="A95:A96"/>
    <mergeCell ref="B95:B96"/>
    <mergeCell ref="C95:C96"/>
    <mergeCell ref="D95:D96"/>
    <mergeCell ref="A106:A107"/>
    <mergeCell ref="B106:B107"/>
    <mergeCell ref="C106:C107"/>
    <mergeCell ref="D106:D107"/>
    <mergeCell ref="A118:A119"/>
    <mergeCell ref="B118:B119"/>
    <mergeCell ref="C118:C119"/>
    <mergeCell ref="D118:D119"/>
    <mergeCell ref="A128:A129"/>
    <mergeCell ref="B128:B129"/>
    <mergeCell ref="C128:C129"/>
    <mergeCell ref="D128:D129"/>
    <mergeCell ref="A134:D134"/>
    <mergeCell ref="A163:D163"/>
    <mergeCell ref="A165:A166"/>
    <mergeCell ref="B165:B166"/>
    <mergeCell ref="C165:C166"/>
    <mergeCell ref="A135:A136"/>
    <mergeCell ref="B135:B138"/>
    <mergeCell ref="C135:C138"/>
    <mergeCell ref="D135:D138"/>
  </mergeCells>
  <printOptions/>
  <pageMargins left="0.7874015748031497" right="0.7874015748031497" top="0.984251968503937" bottom="0.984251968503937" header="0.5118110236220472" footer="0.5118110236220472"/>
  <pageSetup orientation="portrait" paperSize="9" scale="77" r:id="rId1"/>
  <headerFooter alignWithMargins="0">
    <oddFooter>&amp;LVypracoval: Menclová</oddFooter>
  </headerFooter>
  <rowBreaks count="9" manualBreakCount="9">
    <brk id="55" max="255" man="1"/>
    <brk id="103" max="255" man="1"/>
    <brk id="132" max="255" man="1"/>
    <brk id="162" max="255" man="1"/>
    <brk id="219" max="255" man="1"/>
    <brk id="247" max="255" man="1"/>
    <brk id="266" max="255" man="1"/>
    <brk id="281" max="255" man="1"/>
    <brk id="304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rendlova</cp:lastModifiedBy>
  <cp:lastPrinted>2007-11-27T12:08:40Z</cp:lastPrinted>
  <dcterms:created xsi:type="dcterms:W3CDTF">2003-07-21T13:03:03Z</dcterms:created>
  <dcterms:modified xsi:type="dcterms:W3CDTF">2008-04-28T08:52:42Z</dcterms:modified>
  <cp:category/>
  <cp:version/>
  <cp:contentType/>
  <cp:contentStatus/>
</cp:coreProperties>
</file>