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540" tabRatio="601" activeTab="0"/>
  </bookViews>
  <sheets>
    <sheet name="Výdajová část" sheetId="1" r:id="rId1"/>
  </sheets>
  <definedNames/>
  <calcPr fullCalcOnLoad="1"/>
</workbook>
</file>

<file path=xl/sharedStrings.xml><?xml version="1.0" encoding="utf-8"?>
<sst xmlns="http://schemas.openxmlformats.org/spreadsheetml/2006/main" count="118" uniqueCount="77">
  <si>
    <t>Sociální dávky</t>
  </si>
  <si>
    <t>06 - Odbor školství</t>
  </si>
  <si>
    <t>07 - Odbor územního rozvoje</t>
  </si>
  <si>
    <t>Příjmy celkem</t>
  </si>
  <si>
    <t>Výdaje celkem</t>
  </si>
  <si>
    <t>C e l k e m</t>
  </si>
  <si>
    <t>Půjčky občanům</t>
  </si>
  <si>
    <t>Lékařská služba první pomoci</t>
  </si>
  <si>
    <t>Pohřebnictví</t>
  </si>
  <si>
    <t>Stromová alej</t>
  </si>
  <si>
    <t>10 - Odbor životního prostředí</t>
  </si>
  <si>
    <t>08 - Odbor výstavby a dopravy</t>
  </si>
  <si>
    <t>03 - Odbor sociálních věcí a zdravotnictví</t>
  </si>
  <si>
    <t>02 - Oddělení kultury a občanských záležitostí</t>
  </si>
  <si>
    <t>04 - Odbor ekonomiky a správy majetku</t>
  </si>
  <si>
    <t>11 - Personální odbor</t>
  </si>
  <si>
    <t>Běžné výdaje</t>
  </si>
  <si>
    <t>VÝDAJE CELKEM</t>
  </si>
  <si>
    <t>MĚSTSKÁ ČÁST PRAHA 14</t>
  </si>
  <si>
    <t>Rozpočet na rok 2005</t>
  </si>
  <si>
    <t>v tis. Kč</t>
  </si>
  <si>
    <t>Financování (půjčka HMP)</t>
  </si>
  <si>
    <t>Financování ZF</t>
  </si>
  <si>
    <t>Financování - zapojení FRR</t>
  </si>
  <si>
    <t>z toho:</t>
  </si>
  <si>
    <t>VÝDAJOVÁ ČÁST</t>
  </si>
  <si>
    <t xml:space="preserve"> ROK 2004         Schválený rozpočet       </t>
  </si>
  <si>
    <t>ROK 2005              Návrh rozpočtu</t>
  </si>
  <si>
    <t>ROK 2005             Návrh rozpočtu</t>
  </si>
  <si>
    <t xml:space="preserve"> ROK 2004            Schválený rozpočet       </t>
  </si>
  <si>
    <t>01 - Odbor hospodářské správy                                  + Odbor informatiky (ORG 4000)                               + Kancelář starosty (ORG 7000)</t>
  </si>
  <si>
    <t>Kancelář starosty (ORG 7000)</t>
  </si>
  <si>
    <t>§</t>
  </si>
  <si>
    <t>Hospodářská správa - pohřebnictví</t>
  </si>
  <si>
    <t>Hospodářská správa - sběr a svoz kom.odp.</t>
  </si>
  <si>
    <t>Hospodářská správa - provoz úřadu</t>
  </si>
  <si>
    <t>Ostatní záležitosti kultury</t>
  </si>
  <si>
    <t>Ostatní záležitosti kultury, církví sděl. prostř.</t>
  </si>
  <si>
    <t>Ostatní tělovýchovná činnost</t>
  </si>
  <si>
    <t>Činnost místní správy</t>
  </si>
  <si>
    <t>4174-4186</t>
  </si>
  <si>
    <t>Pečovatelská služba</t>
  </si>
  <si>
    <t>Ostatní sociální péče kromě ústavní</t>
  </si>
  <si>
    <t>Ústavní péče pro mládež</t>
  </si>
  <si>
    <t>Ostatní soc. péče pro děti a mládež</t>
  </si>
  <si>
    <t>Ostatní spec. zdravotní programy</t>
  </si>
  <si>
    <t>Granty roku 2005</t>
  </si>
  <si>
    <t>Nespecifikovaná rezerva</t>
  </si>
  <si>
    <t>Pojištění nemovitého majetku</t>
  </si>
  <si>
    <t>Oddělení správy majetku</t>
  </si>
  <si>
    <t>Úroky z úvěru</t>
  </si>
  <si>
    <t>Předškolní zařízení - provoz</t>
  </si>
  <si>
    <t>Základní školy - provoz</t>
  </si>
  <si>
    <t>ZŠ - konkurzní řízení</t>
  </si>
  <si>
    <t>ZŠ  - odměny ředitelům</t>
  </si>
  <si>
    <t>Odbor školství - rezerva</t>
  </si>
  <si>
    <t>Silnice - konzultační a poradenské služby</t>
  </si>
  <si>
    <t>Využití vol. čas dětí a mládeže - konz. sl.</t>
  </si>
  <si>
    <t>Ostatní rozvoj bydlení - konzultační a por. sl.</t>
  </si>
  <si>
    <t xml:space="preserve">Silnice </t>
  </si>
  <si>
    <t>Ostat. záležitost pozem. komunikací</t>
  </si>
  <si>
    <t>Ostatní záležitosti v silniční dopravě</t>
  </si>
  <si>
    <t>Péče o vzhled obcí a veř. zeleň</t>
  </si>
  <si>
    <t>Monitoring ochrany ovzduší</t>
  </si>
  <si>
    <t>Ochrana druhů a stanovišť</t>
  </si>
  <si>
    <t>Péče o vzhled obcí a veřejnou zeleň</t>
  </si>
  <si>
    <t>Zastupitelstva obcí</t>
  </si>
  <si>
    <t>Ostatní záležitosti sdělovacích prostředků</t>
  </si>
  <si>
    <t>Běžné výdaje celkem</t>
  </si>
  <si>
    <t>Financování (úvěr PPF banka a.s.)</t>
  </si>
  <si>
    <t>Ostatní platy</t>
  </si>
  <si>
    <t>MŠ - "Předškoláček" + konkurz. řízení</t>
  </si>
  <si>
    <t>MŠ - odměny ředitelům</t>
  </si>
  <si>
    <t>21 - KS - Redakce Listů Prahy 14</t>
  </si>
  <si>
    <t>Kapitálové výdaje - rezerva</t>
  </si>
  <si>
    <t>Odbor informatiky (ORG 4000)</t>
  </si>
  <si>
    <t>Sběr a svoz komunálního odpadu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</si>
</sst>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A87">
      <selection activeCell="F40" sqref="F40"/>
    </sheetView>
  </sheetViews>
  <sheetFormatPr defaultColWidth="9.00390625" defaultRowHeight="12.75"/>
  <cols>
    <col min="1" max="1" width="41.00390625" style="0" customWidth="1"/>
    <col min="2" max="3" width="15.75390625" style="0" customWidth="1"/>
    <col min="4" max="4" width="9.625" style="0" customWidth="1"/>
    <col min="5" max="7" width="15.75390625" style="0" customWidth="1"/>
  </cols>
  <sheetData>
    <row r="1" spans="1:3" ht="15.75">
      <c r="A1" s="43" t="s">
        <v>25</v>
      </c>
      <c r="B1" s="43"/>
      <c r="C1" s="43"/>
    </row>
    <row r="2" ht="13.5" thickBot="1"/>
    <row r="3" spans="1:4" ht="45.75" thickBot="1">
      <c r="A3" s="18" t="s">
        <v>30</v>
      </c>
      <c r="B3" s="6" t="s">
        <v>29</v>
      </c>
      <c r="C3" s="6" t="s">
        <v>28</v>
      </c>
      <c r="D3" s="6" t="s">
        <v>32</v>
      </c>
    </row>
    <row r="4" spans="1:4" ht="14.25">
      <c r="A4" s="2" t="s">
        <v>31</v>
      </c>
      <c r="B4" s="9">
        <v>0</v>
      </c>
      <c r="C4" s="9">
        <v>250</v>
      </c>
      <c r="D4" s="4">
        <v>3541</v>
      </c>
    </row>
    <row r="5" spans="1:4" ht="14.25">
      <c r="A5" s="2" t="s">
        <v>33</v>
      </c>
      <c r="B5" s="8">
        <v>0</v>
      </c>
      <c r="C5" s="8">
        <f>20+5+5+150+50</f>
        <v>230</v>
      </c>
      <c r="D5" s="3">
        <v>3632</v>
      </c>
    </row>
    <row r="6" spans="1:4" ht="14.25">
      <c r="A6" s="2" t="s">
        <v>34</v>
      </c>
      <c r="B6" s="8">
        <v>200</v>
      </c>
      <c r="C6" s="8">
        <v>200</v>
      </c>
      <c r="D6" s="3">
        <v>3722</v>
      </c>
    </row>
    <row r="7" spans="1:4" ht="14.25">
      <c r="A7" s="2" t="s">
        <v>35</v>
      </c>
      <c r="B7" s="8">
        <f>22776-B6-B8</f>
        <v>19801</v>
      </c>
      <c r="C7" s="8">
        <f>80+50+250+600+1500+150+150+500+900+400+20+1500+2500+1000+500+300+700+6500+1500+200+300+900+50</f>
        <v>20550</v>
      </c>
      <c r="D7" s="3">
        <v>6171</v>
      </c>
    </row>
    <row r="8" spans="1:4" ht="15" thickBot="1">
      <c r="A8" s="2" t="s">
        <v>75</v>
      </c>
      <c r="B8" s="10">
        <f>25+400+400+750+700+500</f>
        <v>2775</v>
      </c>
      <c r="C8" s="10">
        <f>20+500+450+900+900+500</f>
        <v>3270</v>
      </c>
      <c r="D8" s="3">
        <v>6171</v>
      </c>
    </row>
    <row r="9" spans="1:4" ht="15.75" thickBot="1">
      <c r="A9" s="16" t="s">
        <v>5</v>
      </c>
      <c r="B9" s="15">
        <f>SUM(B4:B8)</f>
        <v>22776</v>
      </c>
      <c r="C9" s="15">
        <f>SUM(C4:C8)</f>
        <v>24500</v>
      </c>
      <c r="D9" s="19"/>
    </row>
    <row r="11" ht="13.5" thickBot="1"/>
    <row r="12" spans="1:4" ht="39" thickBot="1">
      <c r="A12" s="18" t="s">
        <v>13</v>
      </c>
      <c r="B12" s="6" t="s">
        <v>29</v>
      </c>
      <c r="C12" s="6" t="s">
        <v>28</v>
      </c>
      <c r="D12" s="6" t="s">
        <v>32</v>
      </c>
    </row>
    <row r="13" spans="1:4" ht="14.25">
      <c r="A13" s="2" t="s">
        <v>36</v>
      </c>
      <c r="B13" s="9">
        <f>69+1035+100</f>
        <v>1204</v>
      </c>
      <c r="C13" s="9">
        <f>30.5+0.2+290.2+12</f>
        <v>332.9</v>
      </c>
      <c r="D13" s="4">
        <v>3319</v>
      </c>
    </row>
    <row r="14" spans="1:4" ht="14.25">
      <c r="A14" s="2" t="s">
        <v>37</v>
      </c>
      <c r="B14" s="8">
        <v>0</v>
      </c>
      <c r="C14" s="8">
        <f>49.1+450+52.5</f>
        <v>551.6</v>
      </c>
      <c r="D14" s="3">
        <v>3399</v>
      </c>
    </row>
    <row r="15" spans="1:4" ht="14.25">
      <c r="A15" s="2" t="s">
        <v>38</v>
      </c>
      <c r="B15" s="8">
        <v>0</v>
      </c>
      <c r="C15" s="8">
        <f>7+2+9.5+94.5+2.5</f>
        <v>115.5</v>
      </c>
      <c r="D15" s="3">
        <v>3419</v>
      </c>
    </row>
    <row r="16" spans="1:4" ht="15" thickBot="1">
      <c r="A16" s="2" t="s">
        <v>39</v>
      </c>
      <c r="B16" s="11">
        <v>250</v>
      </c>
      <c r="C16" s="11">
        <v>0</v>
      </c>
      <c r="D16" s="3">
        <v>6171</v>
      </c>
    </row>
    <row r="17" spans="1:4" ht="15.75" thickBot="1">
      <c r="A17" s="16" t="s">
        <v>5</v>
      </c>
      <c r="B17" s="15">
        <f>SUM(B13:B16)</f>
        <v>1454</v>
      </c>
      <c r="C17" s="15">
        <f>SUM(C13:C16)</f>
        <v>1000</v>
      </c>
      <c r="D17" s="19"/>
    </row>
    <row r="19" ht="13.5" thickBot="1"/>
    <row r="20" spans="1:4" ht="39" thickBot="1">
      <c r="A20" s="18" t="s">
        <v>12</v>
      </c>
      <c r="B20" s="6" t="s">
        <v>29</v>
      </c>
      <c r="C20" s="6" t="s">
        <v>28</v>
      </c>
      <c r="D20" s="6" t="s">
        <v>32</v>
      </c>
    </row>
    <row r="21" spans="1:4" ht="14.25">
      <c r="A21" s="2" t="s">
        <v>0</v>
      </c>
      <c r="B21" s="12">
        <v>41000</v>
      </c>
      <c r="C21" s="12">
        <v>38500</v>
      </c>
      <c r="D21" s="4" t="s">
        <v>40</v>
      </c>
    </row>
    <row r="22" spans="1:4" ht="14.25">
      <c r="A22" s="2" t="s">
        <v>41</v>
      </c>
      <c r="B22" s="5">
        <v>2600</v>
      </c>
      <c r="C22" s="5">
        <v>2600</v>
      </c>
      <c r="D22" s="3">
        <v>4314</v>
      </c>
    </row>
    <row r="23" spans="1:4" ht="14.25">
      <c r="A23" s="2" t="s">
        <v>42</v>
      </c>
      <c r="B23" s="5">
        <v>60</v>
      </c>
      <c r="C23" s="5">
        <v>60</v>
      </c>
      <c r="D23" s="3">
        <v>4319</v>
      </c>
    </row>
    <row r="24" spans="1:4" ht="14.25">
      <c r="A24" s="2" t="s">
        <v>43</v>
      </c>
      <c r="B24" s="5">
        <v>6</v>
      </c>
      <c r="C24" s="5">
        <v>6</v>
      </c>
      <c r="D24" s="3">
        <v>4322</v>
      </c>
    </row>
    <row r="25" spans="1:4" ht="14.25">
      <c r="A25" s="2" t="s">
        <v>44</v>
      </c>
      <c r="B25" s="5">
        <v>400</v>
      </c>
      <c r="C25" s="5">
        <v>300</v>
      </c>
      <c r="D25" s="3">
        <v>4329</v>
      </c>
    </row>
    <row r="26" spans="1:4" ht="14.25">
      <c r="A26" s="2" t="s">
        <v>7</v>
      </c>
      <c r="B26" s="5">
        <v>1000</v>
      </c>
      <c r="C26" s="5">
        <v>1500</v>
      </c>
      <c r="D26" s="3">
        <v>3513</v>
      </c>
    </row>
    <row r="27" spans="1:4" ht="14.25">
      <c r="A27" s="2" t="s">
        <v>45</v>
      </c>
      <c r="B27" s="5">
        <v>200</v>
      </c>
      <c r="C27" s="5">
        <v>200</v>
      </c>
      <c r="D27" s="3">
        <v>3599</v>
      </c>
    </row>
    <row r="28" spans="1:4" ht="14.25">
      <c r="A28" s="2" t="s">
        <v>8</v>
      </c>
      <c r="B28" s="5">
        <v>0</v>
      </c>
      <c r="C28" s="5">
        <v>20</v>
      </c>
      <c r="D28" s="3">
        <v>3632</v>
      </c>
    </row>
    <row r="29" spans="1:4" ht="15" thickBot="1">
      <c r="A29" s="2" t="s">
        <v>6</v>
      </c>
      <c r="B29" s="10">
        <v>30</v>
      </c>
      <c r="C29" s="10">
        <v>30</v>
      </c>
      <c r="D29" s="3">
        <v>6409</v>
      </c>
    </row>
    <row r="30" spans="1:4" ht="15.75" thickBot="1">
      <c r="A30" s="16" t="s">
        <v>5</v>
      </c>
      <c r="B30" s="15">
        <f>SUM(B21:B29)</f>
        <v>45296</v>
      </c>
      <c r="C30" s="15">
        <f>SUM(C21:C29)</f>
        <v>43216</v>
      </c>
      <c r="D30" s="19"/>
    </row>
    <row r="32" ht="13.5" thickBot="1"/>
    <row r="33" spans="1:4" ht="39" thickBot="1">
      <c r="A33" s="18" t="s">
        <v>14</v>
      </c>
      <c r="B33" s="6" t="s">
        <v>29</v>
      </c>
      <c r="C33" s="6" t="s">
        <v>28</v>
      </c>
      <c r="D33" s="6" t="s">
        <v>32</v>
      </c>
    </row>
    <row r="34" spans="1:4" ht="14.25">
      <c r="A34" s="2" t="s">
        <v>49</v>
      </c>
      <c r="B34" s="5">
        <v>200</v>
      </c>
      <c r="C34" s="5">
        <v>800</v>
      </c>
      <c r="D34" s="3">
        <v>3639</v>
      </c>
    </row>
    <row r="35" spans="1:4" ht="14.25">
      <c r="A35" s="2" t="s">
        <v>46</v>
      </c>
      <c r="B35" s="12">
        <v>500</v>
      </c>
      <c r="C35" s="12">
        <v>2000</v>
      </c>
      <c r="D35" s="4">
        <v>6171</v>
      </c>
    </row>
    <row r="36" spans="1:4" ht="14.25">
      <c r="A36" s="2" t="s">
        <v>48</v>
      </c>
      <c r="B36" s="5">
        <v>300</v>
      </c>
      <c r="C36" s="5">
        <v>1300</v>
      </c>
      <c r="D36" s="3">
        <v>6171</v>
      </c>
    </row>
    <row r="37" spans="1:4" ht="14.25">
      <c r="A37" s="2" t="s">
        <v>47</v>
      </c>
      <c r="B37" s="10">
        <v>500</v>
      </c>
      <c r="C37" s="10">
        <v>260</v>
      </c>
      <c r="D37" s="3">
        <v>6171</v>
      </c>
    </row>
    <row r="38" spans="1:4" ht="15" thickBot="1">
      <c r="A38" s="2" t="s">
        <v>50</v>
      </c>
      <c r="B38" s="5">
        <v>700</v>
      </c>
      <c r="C38" s="5">
        <v>250</v>
      </c>
      <c r="D38" s="3">
        <v>6399</v>
      </c>
    </row>
    <row r="39" spans="1:3" ht="15.75" thickBot="1">
      <c r="A39" s="16" t="s">
        <v>5</v>
      </c>
      <c r="B39" s="14">
        <f>SUM(B34:B38)</f>
        <v>2200</v>
      </c>
      <c r="C39" s="15">
        <f>SUM(C34:C38)</f>
        <v>4610</v>
      </c>
    </row>
    <row r="41" ht="13.5" thickBot="1"/>
    <row r="42" spans="1:4" ht="39" thickBot="1">
      <c r="A42" s="18" t="s">
        <v>1</v>
      </c>
      <c r="B42" s="6" t="s">
        <v>29</v>
      </c>
      <c r="C42" s="6" t="s">
        <v>28</v>
      </c>
      <c r="D42" s="6" t="s">
        <v>32</v>
      </c>
    </row>
    <row r="43" spans="1:4" ht="14.25">
      <c r="A43" s="2" t="s">
        <v>51</v>
      </c>
      <c r="B43" s="12">
        <v>11744</v>
      </c>
      <c r="C43" s="12">
        <v>12805.3</v>
      </c>
      <c r="D43" s="4">
        <v>3111</v>
      </c>
    </row>
    <row r="44" spans="1:4" ht="14.25">
      <c r="A44" s="2" t="s">
        <v>52</v>
      </c>
      <c r="B44" s="5">
        <v>35397</v>
      </c>
      <c r="C44" s="5">
        <v>35547</v>
      </c>
      <c r="D44" s="3">
        <v>3113</v>
      </c>
    </row>
    <row r="45" spans="1:4" ht="14.25">
      <c r="A45" s="2" t="s">
        <v>71</v>
      </c>
      <c r="B45" s="5">
        <v>95.5</v>
      </c>
      <c r="C45" s="5">
        <v>40</v>
      </c>
      <c r="D45" s="3">
        <v>3111</v>
      </c>
    </row>
    <row r="46" spans="1:4" ht="14.25">
      <c r="A46" s="2" t="s">
        <v>72</v>
      </c>
      <c r="B46" s="5">
        <v>0</v>
      </c>
      <c r="C46" s="5">
        <v>120</v>
      </c>
      <c r="D46" s="3">
        <v>3111</v>
      </c>
    </row>
    <row r="47" spans="1:4" ht="14.25">
      <c r="A47" s="2" t="s">
        <v>53</v>
      </c>
      <c r="B47" s="5">
        <v>0</v>
      </c>
      <c r="C47" s="5">
        <v>30</v>
      </c>
      <c r="D47" s="3">
        <v>3113</v>
      </c>
    </row>
    <row r="48" spans="1:4" ht="14.25">
      <c r="A48" s="2" t="s">
        <v>54</v>
      </c>
      <c r="B48" s="5">
        <v>0</v>
      </c>
      <c r="C48" s="5">
        <v>80</v>
      </c>
      <c r="D48" s="3">
        <v>3113</v>
      </c>
    </row>
    <row r="49" spans="1:4" ht="15" thickBot="1">
      <c r="A49" s="2" t="s">
        <v>55</v>
      </c>
      <c r="B49" s="10">
        <f>572-B45</f>
        <v>476.5</v>
      </c>
      <c r="C49" s="10">
        <v>545</v>
      </c>
      <c r="D49" s="3">
        <v>3113</v>
      </c>
    </row>
    <row r="50" spans="1:4" ht="15.75" thickBot="1">
      <c r="A50" s="16" t="s">
        <v>5</v>
      </c>
      <c r="B50" s="15">
        <f>SUM(B43:B49)</f>
        <v>47713</v>
      </c>
      <c r="C50" s="15">
        <f>SUM(C43:C49)</f>
        <v>49167.3</v>
      </c>
      <c r="D50" s="19"/>
    </row>
    <row r="51" spans="2:3" ht="12.75">
      <c r="B51" s="7"/>
      <c r="C51" s="7"/>
    </row>
    <row r="52" ht="13.5" thickBot="1"/>
    <row r="53" spans="1:4" ht="39" thickBot="1">
      <c r="A53" s="18" t="s">
        <v>2</v>
      </c>
      <c r="B53" s="6" t="s">
        <v>29</v>
      </c>
      <c r="C53" s="6" t="s">
        <v>28</v>
      </c>
      <c r="D53" s="6" t="s">
        <v>32</v>
      </c>
    </row>
    <row r="54" spans="1:4" ht="14.25">
      <c r="A54" s="2" t="s">
        <v>56</v>
      </c>
      <c r="B54" s="12">
        <v>0</v>
      </c>
      <c r="C54" s="12">
        <v>40</v>
      </c>
      <c r="D54" s="4">
        <v>2212</v>
      </c>
    </row>
    <row r="55" spans="1:4" ht="14.25">
      <c r="A55" s="2" t="s">
        <v>57</v>
      </c>
      <c r="B55" s="5">
        <v>0</v>
      </c>
      <c r="C55" s="5">
        <v>70</v>
      </c>
      <c r="D55" s="3">
        <v>3421</v>
      </c>
    </row>
    <row r="56" spans="1:4" ht="14.25">
      <c r="A56" s="2" t="s">
        <v>58</v>
      </c>
      <c r="B56" s="5">
        <v>0</v>
      </c>
      <c r="C56" s="5">
        <v>50</v>
      </c>
      <c r="D56" s="3">
        <v>3619</v>
      </c>
    </row>
    <row r="57" spans="1:4" ht="15" thickBot="1">
      <c r="A57" s="2" t="s">
        <v>39</v>
      </c>
      <c r="B57" s="10">
        <v>200</v>
      </c>
      <c r="C57" s="10">
        <v>50</v>
      </c>
      <c r="D57" s="3">
        <v>6171</v>
      </c>
    </row>
    <row r="58" spans="1:4" ht="15.75" thickBot="1">
      <c r="A58" s="16" t="s">
        <v>5</v>
      </c>
      <c r="B58" s="15">
        <f>SUM(B54:B57)</f>
        <v>200</v>
      </c>
      <c r="C58" s="15">
        <f>SUM(C54:C57)</f>
        <v>210</v>
      </c>
      <c r="D58" s="19"/>
    </row>
    <row r="60" ht="13.5" thickBot="1"/>
    <row r="61" spans="1:4" ht="39" thickBot="1">
      <c r="A61" s="18" t="s">
        <v>11</v>
      </c>
      <c r="B61" s="6" t="s">
        <v>29</v>
      </c>
      <c r="C61" s="6" t="s">
        <v>28</v>
      </c>
      <c r="D61" s="6" t="s">
        <v>32</v>
      </c>
    </row>
    <row r="62" spans="1:4" ht="14.25">
      <c r="A62" s="2" t="s">
        <v>59</v>
      </c>
      <c r="B62" s="12">
        <v>1000</v>
      </c>
      <c r="C62" s="12">
        <f>50+500+858</f>
        <v>1408</v>
      </c>
      <c r="D62" s="4">
        <v>2212</v>
      </c>
    </row>
    <row r="63" spans="1:4" ht="14.25">
      <c r="A63" s="2" t="s">
        <v>60</v>
      </c>
      <c r="B63" s="5">
        <v>200</v>
      </c>
      <c r="C63" s="5">
        <f>260+200</f>
        <v>460</v>
      </c>
      <c r="D63" s="3">
        <v>2219</v>
      </c>
    </row>
    <row r="64" spans="1:4" ht="14.25">
      <c r="A64" s="2" t="s">
        <v>61</v>
      </c>
      <c r="B64" s="5">
        <v>400</v>
      </c>
      <c r="C64" s="5">
        <v>550</v>
      </c>
      <c r="D64" s="3">
        <v>2229</v>
      </c>
    </row>
    <row r="65" spans="1:4" ht="14.25">
      <c r="A65" s="20" t="s">
        <v>76</v>
      </c>
      <c r="B65" s="10">
        <v>250</v>
      </c>
      <c r="C65" s="10">
        <v>300</v>
      </c>
      <c r="D65" s="13">
        <v>3722</v>
      </c>
    </row>
    <row r="66" spans="1:4" ht="14.25">
      <c r="A66" s="2" t="s">
        <v>62</v>
      </c>
      <c r="B66" s="5">
        <v>400</v>
      </c>
      <c r="C66" s="5">
        <v>0</v>
      </c>
      <c r="D66" s="3">
        <v>3745</v>
      </c>
    </row>
    <row r="67" spans="1:4" ht="15" thickBot="1">
      <c r="A67" s="20" t="s">
        <v>39</v>
      </c>
      <c r="B67" s="10">
        <v>200</v>
      </c>
      <c r="C67" s="10">
        <v>200</v>
      </c>
      <c r="D67" s="3">
        <v>6171</v>
      </c>
    </row>
    <row r="68" spans="1:4" ht="15.75" thickBot="1">
      <c r="A68" s="16" t="s">
        <v>5</v>
      </c>
      <c r="B68" s="15">
        <f>SUM(B62:B67)</f>
        <v>2450</v>
      </c>
      <c r="C68" s="15">
        <f>SUM(C62:C67)</f>
        <v>2918</v>
      </c>
      <c r="D68" s="21"/>
    </row>
    <row r="70" ht="13.5" thickBot="1"/>
    <row r="71" spans="1:4" ht="39" thickBot="1">
      <c r="A71" s="18" t="s">
        <v>10</v>
      </c>
      <c r="B71" s="6" t="s">
        <v>29</v>
      </c>
      <c r="C71" s="6" t="s">
        <v>28</v>
      </c>
      <c r="D71" s="6" t="s">
        <v>32</v>
      </c>
    </row>
    <row r="72" spans="1:4" ht="14.25">
      <c r="A72" s="2" t="s">
        <v>63</v>
      </c>
      <c r="B72" s="12">
        <v>150</v>
      </c>
      <c r="C72" s="12">
        <v>174</v>
      </c>
      <c r="D72" s="4">
        <v>3716</v>
      </c>
    </row>
    <row r="73" spans="1:4" ht="14.25">
      <c r="A73" s="20" t="s">
        <v>76</v>
      </c>
      <c r="B73" s="5">
        <v>900</v>
      </c>
      <c r="C73" s="5">
        <v>700</v>
      </c>
      <c r="D73" s="3">
        <v>3722</v>
      </c>
    </row>
    <row r="74" spans="1:4" ht="14.25">
      <c r="A74" s="2" t="s">
        <v>64</v>
      </c>
      <c r="B74" s="5">
        <v>50</v>
      </c>
      <c r="C74" s="5">
        <v>26</v>
      </c>
      <c r="D74" s="3">
        <v>3741</v>
      </c>
    </row>
    <row r="75" spans="1:4" ht="14.25">
      <c r="A75" s="2" t="s">
        <v>65</v>
      </c>
      <c r="B75" s="5">
        <v>9150</v>
      </c>
      <c r="C75" s="5">
        <f>10100-C76</f>
        <v>9350</v>
      </c>
      <c r="D75" s="3">
        <v>3745</v>
      </c>
    </row>
    <row r="76" spans="1:4" ht="15" thickBot="1">
      <c r="A76" s="2" t="s">
        <v>9</v>
      </c>
      <c r="B76" s="10">
        <v>750</v>
      </c>
      <c r="C76" s="10">
        <v>750</v>
      </c>
      <c r="D76" s="3">
        <v>3745</v>
      </c>
    </row>
    <row r="77" spans="1:4" ht="15.75" thickBot="1">
      <c r="A77" s="16" t="s">
        <v>5</v>
      </c>
      <c r="B77" s="14">
        <f>SUM(B72:B76)</f>
        <v>11000</v>
      </c>
      <c r="C77" s="15">
        <f>SUM(C72:C76)</f>
        <v>11000</v>
      </c>
      <c r="D77" s="19"/>
    </row>
    <row r="79" ht="13.5" thickBot="1"/>
    <row r="80" spans="1:4" ht="39" thickBot="1">
      <c r="A80" s="18" t="s">
        <v>15</v>
      </c>
      <c r="B80" s="6" t="s">
        <v>29</v>
      </c>
      <c r="C80" s="6" t="s">
        <v>28</v>
      </c>
      <c r="D80" s="6" t="s">
        <v>32</v>
      </c>
    </row>
    <row r="81" spans="1:4" ht="14.25">
      <c r="A81" s="2" t="s">
        <v>66</v>
      </c>
      <c r="B81" s="12">
        <f>2895+592+205+9</f>
        <v>3701</v>
      </c>
      <c r="C81" s="12">
        <f>2832+583+202+9</f>
        <v>3626</v>
      </c>
      <c r="D81" s="4">
        <v>6112</v>
      </c>
    </row>
    <row r="82" spans="1:4" ht="14.25">
      <c r="A82" s="2" t="s">
        <v>39</v>
      </c>
      <c r="B82" s="5">
        <f>53754+20+1617+300+50+14302+4951+231+7+70</f>
        <v>75302</v>
      </c>
      <c r="C82" s="5">
        <f>53249+20+1990+300+14013+4851+227</f>
        <v>74650</v>
      </c>
      <c r="D82" s="3">
        <v>6171</v>
      </c>
    </row>
    <row r="83" spans="1:4" ht="15" thickBot="1">
      <c r="A83" s="2" t="s">
        <v>70</v>
      </c>
      <c r="B83" s="10">
        <v>40</v>
      </c>
      <c r="C83" s="10">
        <v>40</v>
      </c>
      <c r="D83" s="3">
        <v>6409</v>
      </c>
    </row>
    <row r="84" spans="1:4" ht="15.75" thickBot="1">
      <c r="A84" s="16" t="s">
        <v>5</v>
      </c>
      <c r="B84" s="15">
        <f>SUM(B81:B83)</f>
        <v>79043</v>
      </c>
      <c r="C84" s="15">
        <f>SUM(C81:C83)</f>
        <v>78316</v>
      </c>
      <c r="D84" s="19"/>
    </row>
    <row r="86" ht="13.5" thickBot="1"/>
    <row r="87" spans="1:4" ht="39" thickBot="1">
      <c r="A87" s="18" t="s">
        <v>73</v>
      </c>
      <c r="B87" s="6" t="s">
        <v>29</v>
      </c>
      <c r="C87" s="6" t="s">
        <v>28</v>
      </c>
      <c r="D87" s="6" t="s">
        <v>32</v>
      </c>
    </row>
    <row r="88" spans="1:4" ht="15" thickBot="1">
      <c r="A88" s="2" t="s">
        <v>67</v>
      </c>
      <c r="B88" s="12">
        <v>682</v>
      </c>
      <c r="C88" s="12">
        <v>1317</v>
      </c>
      <c r="D88" s="4">
        <v>3349</v>
      </c>
    </row>
    <row r="89" spans="1:4" ht="15.75" thickBot="1">
      <c r="A89" s="16" t="s">
        <v>5</v>
      </c>
      <c r="B89" s="15">
        <f>SUM(B88:B88)</f>
        <v>682</v>
      </c>
      <c r="C89" s="15">
        <f>SUM(C88:C88)</f>
        <v>1317</v>
      </c>
      <c r="D89" s="19"/>
    </row>
    <row r="90" ht="13.5" thickBot="1"/>
    <row r="91" spans="1:4" ht="16.5" thickBot="1">
      <c r="A91" s="23" t="s">
        <v>68</v>
      </c>
      <c r="B91" s="24">
        <f>B9+B17+B30+B39+B50+B58+B68+B77+B84+B89</f>
        <v>212814</v>
      </c>
      <c r="C91" s="24">
        <f>C9+C17+C30+C39+C50+C58+C68+C77+C84+C89</f>
        <v>216254.3</v>
      </c>
      <c r="D91" s="22"/>
    </row>
    <row r="92" ht="13.5" thickBot="1"/>
    <row r="93" spans="1:3" ht="16.5" thickBot="1">
      <c r="A93" s="23" t="s">
        <v>74</v>
      </c>
      <c r="B93" s="24">
        <v>7780</v>
      </c>
      <c r="C93" s="24">
        <v>2350.7</v>
      </c>
    </row>
    <row r="94" spans="2:3" ht="13.5" thickBot="1">
      <c r="B94" s="7"/>
      <c r="C94" s="7"/>
    </row>
    <row r="95" spans="1:3" ht="16.5" thickBot="1">
      <c r="A95" s="25" t="s">
        <v>17</v>
      </c>
      <c r="B95" s="24">
        <f>B91+B93</f>
        <v>220594</v>
      </c>
      <c r="C95" s="26">
        <f>C91+C93</f>
        <v>218605</v>
      </c>
    </row>
    <row r="96" spans="2:3" ht="12.75">
      <c r="B96" s="7"/>
      <c r="C96" s="7"/>
    </row>
    <row r="101" spans="1:3" ht="15.75">
      <c r="A101" s="43" t="s">
        <v>18</v>
      </c>
      <c r="B101" s="43"/>
      <c r="C101" s="43"/>
    </row>
    <row r="102" spans="1:3" ht="15">
      <c r="A102" s="44" t="s">
        <v>19</v>
      </c>
      <c r="B102" s="44"/>
      <c r="C102" s="44"/>
    </row>
    <row r="103" spans="1:3" ht="14.25">
      <c r="A103" s="44" t="s">
        <v>20</v>
      </c>
      <c r="B103" s="45"/>
      <c r="C103" s="45"/>
    </row>
    <row r="104" ht="13.5" thickBot="1"/>
    <row r="105" spans="2:3" ht="39" thickBot="1">
      <c r="B105" s="6" t="s">
        <v>26</v>
      </c>
      <c r="C105" s="6" t="s">
        <v>27</v>
      </c>
    </row>
    <row r="106" spans="2:3" ht="13.5" thickBot="1">
      <c r="B106" s="17"/>
      <c r="C106" s="17"/>
    </row>
    <row r="107" spans="1:3" ht="15.75" thickBot="1">
      <c r="A107" s="38" t="s">
        <v>3</v>
      </c>
      <c r="B107" s="27" t="e">
        <f>#REF!</f>
        <v>#REF!</v>
      </c>
      <c r="C107" s="28" t="e">
        <f>#REF!</f>
        <v>#REF!</v>
      </c>
    </row>
    <row r="108" spans="1:3" ht="15.75" thickBot="1">
      <c r="A108" s="22"/>
      <c r="B108" s="1"/>
      <c r="C108" s="1"/>
    </row>
    <row r="109" spans="1:3" ht="15">
      <c r="A109" s="39" t="s">
        <v>21</v>
      </c>
      <c r="B109" s="29">
        <v>-889</v>
      </c>
      <c r="C109" s="30">
        <v>-889</v>
      </c>
    </row>
    <row r="110" spans="1:3" ht="15">
      <c r="A110" s="40" t="s">
        <v>69</v>
      </c>
      <c r="B110" s="31">
        <f>-3489-B109</f>
        <v>-2600</v>
      </c>
      <c r="C110" s="32">
        <v>0</v>
      </c>
    </row>
    <row r="111" spans="1:3" ht="15">
      <c r="A111" s="41" t="s">
        <v>22</v>
      </c>
      <c r="B111" s="33">
        <v>-2510</v>
      </c>
      <c r="C111" s="34">
        <v>-2520</v>
      </c>
    </row>
    <row r="112" spans="1:3" ht="15.75" thickBot="1">
      <c r="A112" s="42" t="s">
        <v>23</v>
      </c>
      <c r="B112" s="35">
        <v>9256</v>
      </c>
      <c r="C112" s="36">
        <v>8000</v>
      </c>
    </row>
    <row r="113" spans="1:3" ht="15.75" thickBot="1">
      <c r="A113" s="22"/>
      <c r="B113" s="37"/>
      <c r="C113" s="37"/>
    </row>
    <row r="114" spans="1:3" ht="15">
      <c r="A114" s="39" t="s">
        <v>4</v>
      </c>
      <c r="B114" s="29">
        <f>B116+B117</f>
        <v>220594</v>
      </c>
      <c r="C114" s="30">
        <f>C116+C117</f>
        <v>218605</v>
      </c>
    </row>
    <row r="115" spans="1:3" ht="15">
      <c r="A115" s="41" t="s">
        <v>24</v>
      </c>
      <c r="B115" s="33"/>
      <c r="C115" s="34"/>
    </row>
    <row r="116" spans="1:3" ht="15">
      <c r="A116" s="41" t="s">
        <v>16</v>
      </c>
      <c r="B116" s="33">
        <f>B91</f>
        <v>212814</v>
      </c>
      <c r="C116" s="34">
        <f>C91</f>
        <v>216254.3</v>
      </c>
    </row>
    <row r="117" spans="1:3" ht="15.75" thickBot="1">
      <c r="A117" s="42" t="s">
        <v>74</v>
      </c>
      <c r="B117" s="35">
        <f>B93</f>
        <v>7780</v>
      </c>
      <c r="C117" s="36">
        <f>C93</f>
        <v>2350.7</v>
      </c>
    </row>
  </sheetData>
  <mergeCells count="4">
    <mergeCell ref="A1:C1"/>
    <mergeCell ref="A101:C101"/>
    <mergeCell ref="A102:C102"/>
    <mergeCell ref="A103:C103"/>
  </mergeCells>
  <printOptions/>
  <pageMargins left="0.75" right="0.75" top="1" bottom="1" header="0.4921259845" footer="0.4921259845"/>
  <pageSetup horizontalDpi="1200" verticalDpi="1200" orientation="portrait" paperSize="9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VR</cp:lastModifiedBy>
  <cp:lastPrinted>2004-12-13T14:23:23Z</cp:lastPrinted>
  <dcterms:created xsi:type="dcterms:W3CDTF">2003-07-21T13:03:03Z</dcterms:created>
  <dcterms:modified xsi:type="dcterms:W3CDTF">2004-12-13T14:39:16Z</dcterms:modified>
  <cp:category/>
  <cp:version/>
  <cp:contentType/>
  <cp:contentStatus/>
</cp:coreProperties>
</file>